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ivotTables/pivotTable1.xml" ContentType="application/vnd.openxmlformats-officedocument.spreadsheetml.pivotTable+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mc:AlternateContent xmlns:mc="http://schemas.openxmlformats.org/markup-compatibility/2006">
    <mc:Choice Requires="x15">
      <x15ac:absPath xmlns:x15ac="http://schemas.microsoft.com/office/spreadsheetml/2010/11/ac" url="\\nilo\Areas\CxPSalud\CARTERA\CARTERAS REVISADAS\REVISIÓN CARTERAS AÑO 2025\4. ABRIL\NIT 900959048_SUBRED INTEGRADA DE SERVICIOS DE SALUD\"/>
    </mc:Choice>
  </mc:AlternateContent>
  <xr:revisionPtr revIDLastSave="0" documentId="13_ncr:1_{66882BB5-4525-4894-9511-262CDB5C269C}" xr6:coauthVersionLast="47" xr6:coauthVersionMax="47" xr10:uidLastSave="{00000000-0000-0000-0000-000000000000}"/>
  <bookViews>
    <workbookView xWindow="-110" yWindow="-110" windowWidth="19420" windowHeight="11500" firstSheet="1" activeTab="2" xr2:uid="{00000000-000D-0000-FFFF-FFFF00000000}"/>
  </bookViews>
  <sheets>
    <sheet name="INFOF IPS" sheetId="1" r:id="rId1"/>
    <sheet name="Hoja4" sheetId="6" r:id="rId2"/>
    <sheet name="ESTADO DE CADA FACT" sheetId="3" r:id="rId3"/>
    <sheet name="FOR-CSA-018" sheetId="4" r:id="rId4"/>
    <sheet name="CIRCULAR 030" sheetId="5" r:id="rId5"/>
  </sheets>
  <externalReferences>
    <externalReference r:id="rId6"/>
    <externalReference r:id="rId7"/>
  </externalReferences>
  <definedNames>
    <definedName name="_xlnm._FilterDatabase" localSheetId="2" hidden="1">'ESTADO DE CADA FACT'!$A$2:$AO$13</definedName>
    <definedName name="_xlnm._FilterDatabase" localSheetId="0" hidden="1">'INFOF IPS'!#REF!</definedName>
    <definedName name="DEPTO">[1]Hoja1!$B$2:$B$37</definedName>
    <definedName name="listaEBP">[2]IPS!$A$2:$B$157</definedName>
    <definedName name="listaeps">[2]EPS!$A$2:$A$25</definedName>
    <definedName name="listaERP">[2]EPS!$A$2:$B$25</definedName>
    <definedName name="listaips">[2]IPS!$A$2:$A$157</definedName>
    <definedName name="MedioP">'[2]MESA 1-2020'!$AV$6569:$AV$6572</definedName>
    <definedName name="Mes">#REF!</definedName>
    <definedName name="TBL_NUMESA">[2]EPS!$J$1:$J$4</definedName>
  </definedNames>
  <calcPr calcId="191029"/>
  <pivotCaches>
    <pivotCache cacheId="3" r:id="rId8"/>
  </pivotCache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32" i="5" l="1"/>
  <c r="C32" i="5"/>
  <c r="G31" i="5"/>
  <c r="C31" i="5"/>
  <c r="G30" i="5"/>
  <c r="C30" i="5"/>
  <c r="I23" i="5"/>
  <c r="H23" i="5"/>
  <c r="I22" i="5"/>
  <c r="H22" i="5"/>
  <c r="I21" i="5"/>
  <c r="H21" i="5"/>
  <c r="I20" i="5"/>
  <c r="H20" i="5"/>
  <c r="I19" i="5"/>
  <c r="I24" i="5" s="1"/>
  <c r="H19" i="5"/>
  <c r="H18" i="5"/>
  <c r="I17" i="5"/>
  <c r="C9" i="5"/>
  <c r="I30" i="4"/>
  <c r="H30" i="4"/>
  <c r="I28" i="4"/>
  <c r="H28" i="4"/>
  <c r="I25" i="4"/>
  <c r="H25" i="4"/>
  <c r="C12" i="5"/>
  <c r="C11" i="5"/>
  <c r="C9" i="4"/>
  <c r="H17" i="5" l="1"/>
  <c r="I32" i="4"/>
  <c r="I33" i="4" s="1"/>
  <c r="H32" i="4"/>
  <c r="H33" i="4" s="1"/>
  <c r="H24" i="5"/>
  <c r="L2" i="3" l="1"/>
  <c r="AJ1" i="3"/>
  <c r="AI1" i="3"/>
  <c r="AH1" i="3"/>
  <c r="AG1" i="3"/>
  <c r="AF1" i="3"/>
  <c r="AE1" i="3"/>
  <c r="AD1" i="3"/>
  <c r="AC1" i="3"/>
  <c r="AB1" i="3"/>
  <c r="AA1" i="3"/>
  <c r="T1" i="3"/>
  <c r="M1" i="3"/>
  <c r="J1" i="3"/>
  <c r="I1" i="3"/>
  <c r="H14" i="1"/>
  <c r="I14" i="1"/>
  <c r="K1" i="3" l="1"/>
</calcChain>
</file>

<file path=xl/sharedStrings.xml><?xml version="1.0" encoding="utf-8"?>
<sst xmlns="http://schemas.openxmlformats.org/spreadsheetml/2006/main" count="231" uniqueCount="135">
  <si>
    <t>Total Cartera</t>
  </si>
  <si>
    <t>Prefijo Factura</t>
  </si>
  <si>
    <t>Numero Factura</t>
  </si>
  <si>
    <t>Edad de la cartera</t>
  </si>
  <si>
    <t>IPS Fecha factura</t>
  </si>
  <si>
    <t>IPS Fecha radicado</t>
  </si>
  <si>
    <t>IPS Valor Factura</t>
  </si>
  <si>
    <t>IPS Saldo Factura</t>
  </si>
  <si>
    <t>Tipo de Contrato</t>
  </si>
  <si>
    <t>Sede / Ciudad</t>
  </si>
  <si>
    <t>Tipo de Prestación</t>
  </si>
  <si>
    <t>Numero de Contrato</t>
  </si>
  <si>
    <t>De 91 a 180 días</t>
  </si>
  <si>
    <t>De 31 a 60 días</t>
  </si>
  <si>
    <t>Mayor 361 días</t>
  </si>
  <si>
    <t>De 181 a 360 días</t>
  </si>
  <si>
    <t>Bogota</t>
  </si>
  <si>
    <t>NIT</t>
  </si>
  <si>
    <t>IPS</t>
  </si>
  <si>
    <t>SUBRED INTEGRADA DE SERVICIOS DE SALUD</t>
  </si>
  <si>
    <t>900959048_6333257</t>
  </si>
  <si>
    <t>Factura Devuelta</t>
  </si>
  <si>
    <t>Devuelta</t>
  </si>
  <si>
    <t>DEVOLUCION</t>
  </si>
  <si>
    <t>Se sostiene devolución de la factura, de acuerdo a la respuesta emitida por la IPS no se evidencian soportes radicados, solo se radicaron soportes de envió de correos y anexos. No hay soportes para auditar la factura. No cuenta con autorización para los servicios facturados, por favor validar con el área encargada. Por favor validar el soporte detalle de cargos ya que no discrimina las fechas de las atenciones facturadas se requiere para auditoria de la cuenta. Una vez subsanada la devolución la factura queda sujeta a auditoria integral.</t>
  </si>
  <si>
    <t>AUTORIZACION</t>
  </si>
  <si>
    <t>Servicios hospitalarios</t>
  </si>
  <si>
    <t>Hospitalario</t>
  </si>
  <si>
    <t>900959048_6584436</t>
  </si>
  <si>
    <t>Factura Pendiente por Programacion de Pago</t>
  </si>
  <si>
    <t>Finalizada</t>
  </si>
  <si>
    <t>Atención inicial de urgencias</t>
  </si>
  <si>
    <t>URG-2023-26</t>
  </si>
  <si>
    <t>900959048_6510757</t>
  </si>
  <si>
    <t>Atención de urgencias</t>
  </si>
  <si>
    <t>COT-2023-132</t>
  </si>
  <si>
    <t>900959048_6584765</t>
  </si>
  <si>
    <t>900959048_6507827</t>
  </si>
  <si>
    <t>900959048_6546938</t>
  </si>
  <si>
    <t>900959048_6505746</t>
  </si>
  <si>
    <t>900959048_6535037</t>
  </si>
  <si>
    <t>900959048_6379622</t>
  </si>
  <si>
    <t>Servicios de internación y/o cirugía (Hospitalaria o Ambulatoria)</t>
  </si>
  <si>
    <t>MIG-900959048</t>
  </si>
  <si>
    <t>900959048_6399487</t>
  </si>
  <si>
    <t>Para auditoria de pertinencia</t>
  </si>
  <si>
    <t>Servicios hospitalarios | Urgencias</t>
  </si>
  <si>
    <t>900959048_6528589</t>
  </si>
  <si>
    <t>Factura Pendiente por Programacion de pago-Glosa por Contestar IPS</t>
  </si>
  <si>
    <t>Para respuesta prestador</t>
  </si>
  <si>
    <t>GLOSA</t>
  </si>
  <si>
    <t>SE OBJETA 452305, ESTUDIO DIAGNOSTICO NO PERTINENTE, EN HISTORIA CLINICA SE EVIDENCIA CUADRO DE ANEMIA, PERFIL FERROCINETICO CON DEFICIT DE VITAMINA B12; ADICIONALMENTE SOPORTAN EN HISTORIA CLINICA UN UNICO EPISODIO DE DEPOSICIONES MELENICAS LO CUAL JUSTIFICA LA TOMA DE EVDA, SE CONSIDERA LA COLONOSCOPIA SIN JUSTIFICACION NI PERTINENCIA, ADICIONALMENTE NO SE REALIZO BAJO SEDACION Y TUVO QUE SER SUSPENDIDA POR INTOLERANCIA DE PACIENTE POR DOLOR</t>
  </si>
  <si>
    <t>TARIFA</t>
  </si>
  <si>
    <t>NIT IPS</t>
  </si>
  <si>
    <t>Nombre IPS</t>
  </si>
  <si>
    <t>FACTURA</t>
  </si>
  <si>
    <t>LLAVE</t>
  </si>
  <si>
    <t>ESTADO CARTERA ANTERIOR</t>
  </si>
  <si>
    <t>POR PAGAR SAP</t>
  </si>
  <si>
    <t>DOC CONTA</t>
  </si>
  <si>
    <t>ESTADO BOX</t>
  </si>
  <si>
    <t>FECHA FACT</t>
  </si>
  <si>
    <t>FECHA RAD</t>
  </si>
  <si>
    <t>FECHA LIQ</t>
  </si>
  <si>
    <t>FECHA DEV</t>
  </si>
  <si>
    <t>GLOSA PDTE</t>
  </si>
  <si>
    <t>GLOSA ACEPTADA</t>
  </si>
  <si>
    <t>Valor_Glosa y Devolución</t>
  </si>
  <si>
    <t>TIPIFICACION</t>
  </si>
  <si>
    <t>CONCEPTO GLOSA Y DEVOLUCION</t>
  </si>
  <si>
    <t>TIPIFICACION OBJECION</t>
  </si>
  <si>
    <t>TIPO DE SERVICIO</t>
  </si>
  <si>
    <t>AMBITO</t>
  </si>
  <si>
    <t>Numero Contrato</t>
  </si>
  <si>
    <t>FACTURA CANCELADA</t>
  </si>
  <si>
    <t>FACTURA DEVUELTA</t>
  </si>
  <si>
    <t>FACTURA NO RADICADA</t>
  </si>
  <si>
    <t>VALOR EXTEMPORANEO</t>
  </si>
  <si>
    <t>FACTURA EN PROGRAMACION DE PAGO</t>
  </si>
  <si>
    <t>FACTURA EN PROCESO INTERNO</t>
  </si>
  <si>
    <t>FACTURACION COVID-19</t>
  </si>
  <si>
    <t>VALOR CANCELADO SAP</t>
  </si>
  <si>
    <t>RETENCION</t>
  </si>
  <si>
    <t>DOC COMPENSACION SAP</t>
  </si>
  <si>
    <t>FECHA COMPENSACION SAP</t>
  </si>
  <si>
    <t>OBSE PAGO</t>
  </si>
  <si>
    <t>VALOR TRANFERENCIA</t>
  </si>
  <si>
    <t>Factura devuelta</t>
  </si>
  <si>
    <t>Factura no radicada</t>
  </si>
  <si>
    <t>Factura pendiente en programacion de pago</t>
  </si>
  <si>
    <t>Factura Cancelada</t>
  </si>
  <si>
    <t>PAGO DIRECTO REGIMEN SUBSIDIADO OCTUBRE 2024</t>
  </si>
  <si>
    <t>(en blanco)</t>
  </si>
  <si>
    <t>Factura en Proceso Interno</t>
  </si>
  <si>
    <t>FOR-CSA-018</t>
  </si>
  <si>
    <t>HOJA 1 DE 1</t>
  </si>
  <si>
    <t>RESUMEN DE CARTERA REVISADA POR LA EPS</t>
  </si>
  <si>
    <t>VERSION 2</t>
  </si>
  <si>
    <t>Cant Fact</t>
  </si>
  <si>
    <t>Valor</t>
  </si>
  <si>
    <t xml:space="preserve">VALOR PRESENTADO POR LA ENTIDAD </t>
  </si>
  <si>
    <t>FACTURA YA CANCELADA</t>
  </si>
  <si>
    <t xml:space="preserve">FACTURA DEVUELTA </t>
  </si>
  <si>
    <t>FACTURA NO RADICADA POR LA ENTIDAD</t>
  </si>
  <si>
    <t>FACTURA-GLOSA-DEVOLUCION ACEPTADA POR LA IPS ( $ )</t>
  </si>
  <si>
    <t>FACTURA CERRADA POR EXTEMPORANEIDAD</t>
  </si>
  <si>
    <t>FACTURA GLOSA POR CONCILIAR ($)</t>
  </si>
  <si>
    <t>SUB TOTAL CARTERA SUSTENTADA A LA IPS</t>
  </si>
  <si>
    <t>FACTURACION PENDIENTE PROGRAMACION DE PAGO</t>
  </si>
  <si>
    <t>SUB TOTAL  CARTERA EN PROCESO POR LA EPS</t>
  </si>
  <si>
    <t>FACTURACIÓN COVID</t>
  </si>
  <si>
    <t>SUB TOTAL  FACTURACIÓN COVID</t>
  </si>
  <si>
    <t>TOTAL CARTERA REVISADA</t>
  </si>
  <si>
    <t xml:space="preserve">Lizeth Ome </t>
  </si>
  <si>
    <t>Cartera - Cuentas Salud</t>
  </si>
  <si>
    <t>EPS Comfenalco Valle.</t>
  </si>
  <si>
    <t>Nota: Documento válido como soporte de aceptación a el estado de cartera conciliado entre las partes</t>
  </si>
  <si>
    <t>FOR-CSA-004</t>
  </si>
  <si>
    <t>RESUMEN DE CARTERA REVISADA POR LA EPS REPORTADA EN LA CIRCULAR 030</t>
  </si>
  <si>
    <t>VERSION 0</t>
  </si>
  <si>
    <t>A continuacion me permito remitir nuestra respuesta al estado de cartera reportada en la Circular 030</t>
  </si>
  <si>
    <t>GLOSA POR CONCILIAR</t>
  </si>
  <si>
    <t>TOTAL CARTERA REVISADA CIRCULAR 030</t>
  </si>
  <si>
    <t>Nota: Documento válido como soporte de aceptación a el estado de cartera conciliado y reportado en Circular 030</t>
  </si>
  <si>
    <t>Señores : SUBRED INTEGRADA DE SERVICIOS DE SALUD</t>
  </si>
  <si>
    <t>NIT: 900959048</t>
  </si>
  <si>
    <t>A continuacion me permito remitir nuestra respuesta al estado de cartera presentado en la fecha: 04/04/2025</t>
  </si>
  <si>
    <t>Con Corte al dia: 31/03/2025</t>
  </si>
  <si>
    <t>Etiquetas de fila</t>
  </si>
  <si>
    <t>Total general</t>
  </si>
  <si>
    <t>Cuenta de LLAVE</t>
  </si>
  <si>
    <t>Suma de IPS Saldo Factura</t>
  </si>
  <si>
    <t>Sandra Milena Vargas Cortes</t>
  </si>
  <si>
    <t>Profesional de Cartera</t>
  </si>
  <si>
    <t xml:space="preserve"> SUBRED INTEGRADA DE SERVICIOS DE SALUD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</si>
</sst>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44" formatCode="_-&quot;$&quot;\ * #,##0.00_-;\-&quot;$&quot;\ * #,##0.00_-;_-&quot;$&quot;\ * &quot;-&quot;??_-;_-@_-"/>
    <numFmt numFmtId="43" formatCode="_-* #,##0.00_-;\-* #,##0.00_-;_-* &quot;-&quot;??_-;_-@_-"/>
    <numFmt numFmtId="164" formatCode="_-* #,##0_-;\-* #,##0_-;_-* &quot;-&quot;??_-;_-@_-"/>
    <numFmt numFmtId="165" formatCode="_-&quot;$&quot;\ * #,##0_-;\-&quot;$&quot;\ * #,##0_-;_-&quot;$&quot;\ * &quot;-&quot;??_-;_-@_-"/>
    <numFmt numFmtId="166" formatCode="&quot;$&quot;\ #,##0"/>
    <numFmt numFmtId="167" formatCode="_-&quot;€&quot;\ * #,##0_-;\-&quot;€&quot;\ * #,##0_-;_-&quot;€&quot;\ * &quot;-&quot;??_-;_-@_-"/>
    <numFmt numFmtId="168" formatCode="[$-240A]d&quot; de &quot;mmmm&quot; de &quot;yyyy;@"/>
    <numFmt numFmtId="169" formatCode="&quot;$&quot;\ #,##0;[Red]&quot;$&quot;\ #,##0"/>
    <numFmt numFmtId="170" formatCode="[$$-240A]\ #,##0;\-[$$-240A]\ #,##0"/>
  </numFmts>
  <fonts count="15" x14ac:knownFonts="1">
    <font>
      <sz val="11"/>
      <color theme="1"/>
      <name val="Calibri"/>
      <family val="2"/>
      <scheme val="minor"/>
    </font>
    <font>
      <sz val="11"/>
      <color theme="1"/>
      <name val="Calibri"/>
      <family val="2"/>
      <scheme val="minor"/>
    </font>
    <font>
      <b/>
      <sz val="11"/>
      <name val="Century Gothic"/>
      <family val="2"/>
    </font>
    <font>
      <sz val="11"/>
      <name val="Century Gothic"/>
      <family val="2"/>
    </font>
    <font>
      <b/>
      <sz val="11"/>
      <color rgb="FF000000"/>
      <name val="Calibri"/>
      <family val="2"/>
      <scheme val="minor"/>
    </font>
    <font>
      <b/>
      <sz val="11"/>
      <color rgb="FF808080"/>
      <name val="Calibri"/>
      <family val="2"/>
      <scheme val="minor"/>
    </font>
    <font>
      <sz val="8"/>
      <name val="Tahoma"/>
      <family val="2"/>
    </font>
    <font>
      <sz val="11"/>
      <name val="Calibri"/>
      <family val="2"/>
      <scheme val="minor"/>
    </font>
    <font>
      <b/>
      <sz val="8"/>
      <name val="Tahoma"/>
      <family val="2"/>
    </font>
    <font>
      <sz val="8"/>
      <color theme="1"/>
      <name val="Tahoma"/>
      <family val="2"/>
    </font>
    <font>
      <sz val="10"/>
      <name val="Arial"/>
      <family val="2"/>
    </font>
    <font>
      <sz val="10"/>
      <color indexed="8"/>
      <name val="Arial"/>
      <family val="2"/>
    </font>
    <font>
      <b/>
      <sz val="10"/>
      <color indexed="8"/>
      <name val="Arial"/>
      <family val="2"/>
    </font>
    <font>
      <b/>
      <sz val="9"/>
      <name val="Arial"/>
      <family val="2"/>
    </font>
    <font>
      <b/>
      <sz val="11"/>
      <name val="Arial"/>
      <family val="2"/>
    </font>
  </fonts>
  <fills count="9">
    <fill>
      <patternFill patternType="none"/>
    </fill>
    <fill>
      <patternFill patternType="gray125"/>
    </fill>
    <fill>
      <patternFill patternType="solid">
        <fgColor rgb="FFFFFFFF"/>
        <bgColor rgb="FF000000"/>
      </patternFill>
    </fill>
    <fill>
      <patternFill patternType="solid">
        <fgColor rgb="FFFFFF00"/>
        <bgColor indexed="64"/>
      </patternFill>
    </fill>
    <fill>
      <patternFill patternType="solid">
        <fgColor theme="4" tint="0.79998168889431442"/>
        <bgColor indexed="64"/>
      </patternFill>
    </fill>
    <fill>
      <patternFill patternType="solid">
        <fgColor rgb="FF92D050"/>
        <bgColor indexed="64"/>
      </patternFill>
    </fill>
    <fill>
      <patternFill patternType="solid">
        <fgColor theme="9" tint="0.59999389629810485"/>
        <bgColor indexed="64"/>
      </patternFill>
    </fill>
    <fill>
      <patternFill patternType="solid">
        <fgColor theme="5" tint="0.59999389629810485"/>
        <bgColor indexed="64"/>
      </patternFill>
    </fill>
    <fill>
      <patternFill patternType="solid">
        <fgColor theme="0"/>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top/>
      <bottom style="double">
        <color indexed="64"/>
      </bottom>
      <diagonal/>
    </border>
  </borders>
  <cellStyleXfs count="9">
    <xf numFmtId="0" fontId="0" fillId="0" borderId="0"/>
    <xf numFmtId="43" fontId="1" fillId="0" borderId="0" applyFont="0" applyFill="0" applyBorder="0" applyAlignment="0" applyProtection="0"/>
    <xf numFmtId="44" fontId="1" fillId="0" borderId="0" applyFont="0" applyFill="0" applyBorder="0" applyAlignment="0" applyProtection="0"/>
    <xf numFmtId="0" fontId="10" fillId="0" borderId="0"/>
    <xf numFmtId="43" fontId="1" fillId="0" borderId="0" applyFont="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cellStyleXfs>
  <cellXfs count="114">
    <xf numFmtId="0" fontId="0" fillId="0" borderId="0" xfId="0"/>
    <xf numFmtId="164" fontId="0" fillId="0" borderId="0" xfId="1" applyNumberFormat="1" applyFont="1"/>
    <xf numFmtId="14" fontId="0" fillId="0" borderId="0" xfId="0" applyNumberFormat="1"/>
    <xf numFmtId="0" fontId="0" fillId="0" borderId="1" xfId="0" applyBorder="1"/>
    <xf numFmtId="164" fontId="3" fillId="0" borderId="1" xfId="1" applyNumberFormat="1" applyFont="1" applyBorder="1"/>
    <xf numFmtId="0" fontId="4" fillId="0" borderId="1" xfId="0" applyFont="1" applyBorder="1" applyAlignment="1">
      <alignment horizontal="center" vertical="center" wrapText="1"/>
    </xf>
    <xf numFmtId="0" fontId="3" fillId="0" borderId="1" xfId="0" applyFont="1" applyBorder="1"/>
    <xf numFmtId="14" fontId="3" fillId="0" borderId="1" xfId="0" applyNumberFormat="1" applyFont="1" applyBorder="1"/>
    <xf numFmtId="0" fontId="5" fillId="2" borderId="1" xfId="0" applyFont="1" applyFill="1" applyBorder="1" applyAlignment="1">
      <alignment horizontal="center" wrapText="1"/>
    </xf>
    <xf numFmtId="164" fontId="2" fillId="0" borderId="1" xfId="1" applyNumberFormat="1" applyFont="1" applyBorder="1"/>
    <xf numFmtId="0" fontId="3" fillId="0" borderId="1" xfId="0" applyFont="1" applyBorder="1" applyAlignment="1">
      <alignment horizontal="center"/>
    </xf>
    <xf numFmtId="0" fontId="8" fillId="0" borderId="1" xfId="0" applyFont="1" applyBorder="1" applyAlignment="1">
      <alignment horizontal="center" vertical="center" wrapText="1"/>
    </xf>
    <xf numFmtId="0" fontId="8" fillId="0" borderId="1" xfId="0" applyFont="1" applyBorder="1" applyAlignment="1">
      <alignment horizontal="left" vertical="center" wrapText="1"/>
    </xf>
    <xf numFmtId="14" fontId="8" fillId="0" borderId="1" xfId="0" applyNumberFormat="1" applyFont="1" applyBorder="1" applyAlignment="1">
      <alignment horizontal="center" vertical="center" wrapText="1"/>
    </xf>
    <xf numFmtId="165" fontId="8" fillId="0" borderId="1" xfId="2" applyNumberFormat="1" applyFont="1" applyBorder="1" applyAlignment="1">
      <alignment horizontal="center" vertical="center" wrapText="1"/>
    </xf>
    <xf numFmtId="0" fontId="8" fillId="4" borderId="1" xfId="0" applyFont="1" applyFill="1" applyBorder="1" applyAlignment="1">
      <alignment horizontal="center" vertical="center" wrapText="1"/>
    </xf>
    <xf numFmtId="0" fontId="8" fillId="5" borderId="1" xfId="0" applyFont="1" applyFill="1" applyBorder="1" applyAlignment="1">
      <alignment horizontal="center" vertical="center" wrapText="1"/>
    </xf>
    <xf numFmtId="166" fontId="8" fillId="5" borderId="1" xfId="2" applyNumberFormat="1" applyFont="1" applyFill="1" applyBorder="1" applyAlignment="1">
      <alignment horizontal="center" vertical="center" wrapText="1"/>
    </xf>
    <xf numFmtId="0" fontId="8" fillId="5" borderId="1" xfId="2" applyNumberFormat="1" applyFont="1" applyFill="1" applyBorder="1" applyAlignment="1">
      <alignment horizontal="center" vertical="center" wrapText="1"/>
    </xf>
    <xf numFmtId="0" fontId="8" fillId="3" borderId="1" xfId="0" applyFont="1" applyFill="1" applyBorder="1" applyAlignment="1">
      <alignment horizontal="center" vertical="center" wrapText="1"/>
    </xf>
    <xf numFmtId="14" fontId="8" fillId="3" borderId="1" xfId="0" applyNumberFormat="1" applyFont="1" applyFill="1" applyBorder="1" applyAlignment="1">
      <alignment horizontal="center" vertical="center" wrapText="1"/>
    </xf>
    <xf numFmtId="0" fontId="8" fillId="6" borderId="1" xfId="0" applyFont="1" applyFill="1" applyBorder="1" applyAlignment="1">
      <alignment horizontal="center" vertical="center" wrapText="1"/>
    </xf>
    <xf numFmtId="167" fontId="8" fillId="4" borderId="1" xfId="2" applyNumberFormat="1" applyFont="1" applyFill="1" applyBorder="1" applyAlignment="1">
      <alignment horizontal="center" vertical="center" wrapText="1"/>
    </xf>
    <xf numFmtId="0" fontId="8" fillId="7" borderId="1" xfId="0" applyFont="1" applyFill="1" applyBorder="1" applyAlignment="1">
      <alignment horizontal="center" vertical="center" wrapText="1"/>
    </xf>
    <xf numFmtId="0" fontId="7" fillId="0" borderId="0" xfId="0" applyFont="1"/>
    <xf numFmtId="16" fontId="6" fillId="0" borderId="0" xfId="0" applyNumberFormat="1" applyFont="1" applyAlignment="1">
      <alignment horizontal="center" vertical="center"/>
    </xf>
    <xf numFmtId="0" fontId="6" fillId="0" borderId="0" xfId="0" applyFont="1" applyAlignment="1">
      <alignment horizontal="center" vertical="center"/>
    </xf>
    <xf numFmtId="0" fontId="6" fillId="0" borderId="0" xfId="0" applyFont="1" applyAlignment="1">
      <alignment horizontal="left" vertical="center"/>
    </xf>
    <xf numFmtId="14" fontId="6" fillId="0" borderId="0" xfId="0" applyNumberFormat="1" applyFont="1" applyAlignment="1">
      <alignment horizontal="center" vertical="center"/>
    </xf>
    <xf numFmtId="166" fontId="6" fillId="0" borderId="0" xfId="2" applyNumberFormat="1" applyFont="1" applyAlignment="1">
      <alignment vertical="center"/>
    </xf>
    <xf numFmtId="166" fontId="6" fillId="0" borderId="0" xfId="0" applyNumberFormat="1" applyFont="1" applyAlignment="1">
      <alignment vertical="center"/>
    </xf>
    <xf numFmtId="0" fontId="6" fillId="0" borderId="0" xfId="2" applyNumberFormat="1" applyFont="1" applyAlignment="1">
      <alignment vertical="center"/>
    </xf>
    <xf numFmtId="14" fontId="6" fillId="0" borderId="0" xfId="0" applyNumberFormat="1" applyFont="1" applyAlignment="1">
      <alignment vertical="center"/>
    </xf>
    <xf numFmtId="166" fontId="6" fillId="0" borderId="0" xfId="0" applyNumberFormat="1" applyFont="1"/>
    <xf numFmtId="166" fontId="6" fillId="0" borderId="0" xfId="2" applyNumberFormat="1" applyFont="1"/>
    <xf numFmtId="0" fontId="6" fillId="0" borderId="1" xfId="0" applyFont="1" applyBorder="1" applyAlignment="1">
      <alignment horizontal="center" vertical="center"/>
    </xf>
    <xf numFmtId="0" fontId="6" fillId="0" borderId="1" xfId="0" applyFont="1" applyBorder="1" applyAlignment="1" applyProtection="1">
      <alignment horizontal="center" vertical="center"/>
      <protection locked="0"/>
    </xf>
    <xf numFmtId="14" fontId="6" fillId="0" borderId="1" xfId="0" applyNumberFormat="1" applyFont="1" applyBorder="1" applyAlignment="1">
      <alignment horizontal="center" vertical="center"/>
    </xf>
    <xf numFmtId="165" fontId="6" fillId="0" borderId="1" xfId="2" applyNumberFormat="1" applyFont="1" applyFill="1" applyBorder="1" applyAlignment="1">
      <alignment horizontal="center" vertical="center"/>
    </xf>
    <xf numFmtId="44" fontId="6" fillId="0" borderId="1" xfId="2" applyFont="1" applyFill="1" applyBorder="1" applyAlignment="1">
      <alignment horizontal="center" vertical="center"/>
    </xf>
    <xf numFmtId="0" fontId="9" fillId="0" borderId="1" xfId="0" applyFont="1" applyBorder="1"/>
    <xf numFmtId="165" fontId="6" fillId="0" borderId="1" xfId="2" applyNumberFormat="1" applyFont="1" applyBorder="1" applyAlignment="1">
      <alignment horizontal="center" vertical="center"/>
    </xf>
    <xf numFmtId="0" fontId="11" fillId="0" borderId="0" xfId="3" applyFont="1"/>
    <xf numFmtId="0" fontId="11" fillId="0" borderId="2" xfId="3" applyFont="1" applyBorder="1" applyAlignment="1">
      <alignment horizontal="centerContinuous"/>
    </xf>
    <xf numFmtId="0" fontId="11" fillId="0" borderId="3" xfId="3" applyFont="1" applyBorder="1" applyAlignment="1">
      <alignment horizontal="centerContinuous"/>
    </xf>
    <xf numFmtId="0" fontId="11" fillId="0" borderId="6" xfId="3" applyFont="1" applyBorder="1" applyAlignment="1">
      <alignment horizontal="centerContinuous"/>
    </xf>
    <xf numFmtId="0" fontId="11" fillId="0" borderId="7" xfId="3" applyFont="1" applyBorder="1" applyAlignment="1">
      <alignment horizontal="centerContinuous"/>
    </xf>
    <xf numFmtId="0" fontId="12" fillId="0" borderId="2" xfId="3" applyFont="1" applyBorder="1" applyAlignment="1">
      <alignment horizontal="centerContinuous" vertical="center"/>
    </xf>
    <xf numFmtId="0" fontId="12" fillId="0" borderId="4" xfId="3" applyFont="1" applyBorder="1" applyAlignment="1">
      <alignment horizontal="centerContinuous" vertical="center"/>
    </xf>
    <xf numFmtId="0" fontId="12" fillId="0" borderId="3" xfId="3" applyFont="1" applyBorder="1" applyAlignment="1">
      <alignment horizontal="centerContinuous" vertical="center"/>
    </xf>
    <xf numFmtId="0" fontId="12" fillId="0" borderId="5" xfId="3" applyFont="1" applyBorder="1" applyAlignment="1">
      <alignment horizontal="centerContinuous" vertical="center"/>
    </xf>
    <xf numFmtId="0" fontId="12" fillId="0" borderId="6" xfId="3" applyFont="1" applyBorder="1" applyAlignment="1">
      <alignment horizontal="centerContinuous" vertical="center"/>
    </xf>
    <xf numFmtId="0" fontId="12" fillId="0" borderId="0" xfId="3" applyFont="1" applyAlignment="1">
      <alignment horizontal="centerContinuous" vertical="center"/>
    </xf>
    <xf numFmtId="0" fontId="12" fillId="0" borderId="12" xfId="3" applyFont="1" applyBorder="1" applyAlignment="1">
      <alignment horizontal="centerContinuous" vertical="center"/>
    </xf>
    <xf numFmtId="0" fontId="11" fillId="0" borderId="8" xfId="3" applyFont="1" applyBorder="1" applyAlignment="1">
      <alignment horizontal="centerContinuous"/>
    </xf>
    <xf numFmtId="0" fontId="11" fillId="0" borderId="10" xfId="3" applyFont="1" applyBorder="1" applyAlignment="1">
      <alignment horizontal="centerContinuous"/>
    </xf>
    <xf numFmtId="0" fontId="12" fillId="0" borderId="8" xfId="3" applyFont="1" applyBorder="1" applyAlignment="1">
      <alignment horizontal="centerContinuous" vertical="center"/>
    </xf>
    <xf numFmtId="0" fontId="12" fillId="0" borderId="9" xfId="3" applyFont="1" applyBorder="1" applyAlignment="1">
      <alignment horizontal="centerContinuous" vertical="center"/>
    </xf>
    <xf numFmtId="0" fontId="12" fillId="0" borderId="10" xfId="3" applyFont="1" applyBorder="1" applyAlignment="1">
      <alignment horizontal="centerContinuous" vertical="center"/>
    </xf>
    <xf numFmtId="0" fontId="12" fillId="0" borderId="11" xfId="3" applyFont="1" applyBorder="1" applyAlignment="1">
      <alignment horizontal="centerContinuous" vertical="center"/>
    </xf>
    <xf numFmtId="0" fontId="11" fillId="0" borderId="6" xfId="3" applyFont="1" applyBorder="1"/>
    <xf numFmtId="0" fontId="11" fillId="0" borderId="7" xfId="3" applyFont="1" applyBorder="1"/>
    <xf numFmtId="0" fontId="12" fillId="0" borderId="0" xfId="3" applyFont="1"/>
    <xf numFmtId="14" fontId="11" fillId="0" borderId="0" xfId="3" applyNumberFormat="1" applyFont="1"/>
    <xf numFmtId="168" fontId="11" fillId="0" borderId="0" xfId="3" applyNumberFormat="1" applyFont="1"/>
    <xf numFmtId="14" fontId="11" fillId="0" borderId="0" xfId="3" applyNumberFormat="1" applyFont="1" applyAlignment="1">
      <alignment horizontal="left"/>
    </xf>
    <xf numFmtId="1" fontId="12" fillId="0" borderId="0" xfId="4" applyNumberFormat="1" applyFont="1" applyAlignment="1">
      <alignment horizontal="center" vertical="center"/>
    </xf>
    <xf numFmtId="166" fontId="12" fillId="0" borderId="0" xfId="3" applyNumberFormat="1" applyFont="1" applyAlignment="1">
      <alignment horizontal="center" vertical="center"/>
    </xf>
    <xf numFmtId="1" fontId="12" fillId="0" borderId="0" xfId="3" applyNumberFormat="1" applyFont="1" applyAlignment="1">
      <alignment horizontal="center"/>
    </xf>
    <xf numFmtId="169" fontId="11" fillId="0" borderId="0" xfId="3" applyNumberFormat="1" applyFont="1" applyAlignment="1">
      <alignment horizontal="right"/>
    </xf>
    <xf numFmtId="1" fontId="11" fillId="0" borderId="0" xfId="3" applyNumberFormat="1" applyFont="1" applyAlignment="1">
      <alignment horizontal="center"/>
    </xf>
    <xf numFmtId="1" fontId="11" fillId="0" borderId="9" xfId="3" applyNumberFormat="1" applyFont="1" applyBorder="1" applyAlignment="1">
      <alignment horizontal="center"/>
    </xf>
    <xf numFmtId="169" fontId="11" fillId="0" borderId="9" xfId="3" applyNumberFormat="1" applyFont="1" applyBorder="1" applyAlignment="1">
      <alignment horizontal="right"/>
    </xf>
    <xf numFmtId="169" fontId="12" fillId="0" borderId="0" xfId="3" applyNumberFormat="1" applyFont="1" applyAlignment="1">
      <alignment horizontal="right"/>
    </xf>
    <xf numFmtId="0" fontId="11" fillId="0" borderId="0" xfId="3" applyFont="1" applyAlignment="1">
      <alignment horizontal="center"/>
    </xf>
    <xf numFmtId="1" fontId="12" fillId="0" borderId="13" xfId="3" applyNumberFormat="1" applyFont="1" applyBorder="1" applyAlignment="1">
      <alignment horizontal="center"/>
    </xf>
    <xf numFmtId="169" fontId="12" fillId="0" borderId="13" xfId="3" applyNumberFormat="1" applyFont="1" applyBorder="1" applyAlignment="1">
      <alignment horizontal="right"/>
    </xf>
    <xf numFmtId="169" fontId="11" fillId="0" borderId="0" xfId="3" applyNumberFormat="1" applyFont="1"/>
    <xf numFmtId="169" fontId="12" fillId="0" borderId="9" xfId="3" applyNumberFormat="1" applyFont="1" applyBorder="1"/>
    <xf numFmtId="169" fontId="11" fillId="0" borderId="9" xfId="3" applyNumberFormat="1" applyFont="1" applyBorder="1"/>
    <xf numFmtId="169" fontId="12" fillId="0" borderId="0" xfId="3" applyNumberFormat="1" applyFont="1"/>
    <xf numFmtId="0" fontId="11" fillId="0" borderId="8" xfId="3" applyFont="1" applyBorder="1"/>
    <xf numFmtId="0" fontId="11" fillId="0" borderId="9" xfId="3" applyFont="1" applyBorder="1"/>
    <xf numFmtId="0" fontId="11" fillId="0" borderId="10" xfId="3" applyFont="1" applyBorder="1"/>
    <xf numFmtId="0" fontId="11" fillId="8" borderId="0" xfId="3" applyFont="1" applyFill="1"/>
    <xf numFmtId="0" fontId="12" fillId="0" borderId="0" xfId="3" applyFont="1" applyAlignment="1">
      <alignment horizontal="center"/>
    </xf>
    <xf numFmtId="1" fontId="12" fillId="0" borderId="0" xfId="4" applyNumberFormat="1" applyFont="1" applyAlignment="1">
      <alignment horizontal="right"/>
    </xf>
    <xf numFmtId="170" fontId="12" fillId="0" borderId="0" xfId="5" applyNumberFormat="1" applyFont="1" applyAlignment="1">
      <alignment horizontal="right"/>
    </xf>
    <xf numFmtId="1" fontId="11" fillId="0" borderId="0" xfId="4" applyNumberFormat="1" applyFont="1" applyAlignment="1">
      <alignment horizontal="right"/>
    </xf>
    <xf numFmtId="170" fontId="11" fillId="0" borderId="0" xfId="5" applyNumberFormat="1" applyFont="1" applyAlignment="1">
      <alignment horizontal="right"/>
    </xf>
    <xf numFmtId="164" fontId="11" fillId="0" borderId="13" xfId="5" applyNumberFormat="1" applyFont="1" applyBorder="1" applyAlignment="1">
      <alignment horizontal="center"/>
    </xf>
    <xf numFmtId="170" fontId="11" fillId="0" borderId="13" xfId="5" applyNumberFormat="1" applyFont="1" applyBorder="1" applyAlignment="1">
      <alignment horizontal="right"/>
    </xf>
    <xf numFmtId="0" fontId="0" fillId="0" borderId="0" xfId="0" pivotButton="1"/>
    <xf numFmtId="0" fontId="0" fillId="0" borderId="0" xfId="0" applyAlignment="1">
      <alignment horizontal="left"/>
    </xf>
    <xf numFmtId="165" fontId="0" fillId="0" borderId="0" xfId="0" applyNumberFormat="1"/>
    <xf numFmtId="166" fontId="0" fillId="0" borderId="0" xfId="0" applyNumberFormat="1"/>
    <xf numFmtId="166" fontId="9" fillId="0" borderId="0" xfId="6" applyNumberFormat="1" applyFont="1" applyAlignment="1">
      <alignment vertical="center"/>
    </xf>
    <xf numFmtId="0" fontId="2" fillId="0" borderId="1" xfId="0" applyFont="1" applyBorder="1" applyAlignment="1">
      <alignment horizontal="left"/>
    </xf>
    <xf numFmtId="0" fontId="12" fillId="0" borderId="2" xfId="3" applyFont="1" applyBorder="1" applyAlignment="1">
      <alignment horizontal="center" vertical="center"/>
    </xf>
    <xf numFmtId="0" fontId="12" fillId="0" borderId="4" xfId="3" applyFont="1" applyBorder="1" applyAlignment="1">
      <alignment horizontal="center" vertical="center"/>
    </xf>
    <xf numFmtId="0" fontId="12" fillId="0" borderId="3" xfId="3" applyFont="1" applyBorder="1" applyAlignment="1">
      <alignment horizontal="center" vertical="center"/>
    </xf>
    <xf numFmtId="0" fontId="12" fillId="0" borderId="8" xfId="3" applyFont="1" applyBorder="1" applyAlignment="1">
      <alignment horizontal="center" vertical="center"/>
    </xf>
    <xf numFmtId="0" fontId="12" fillId="0" borderId="9" xfId="3" applyFont="1" applyBorder="1" applyAlignment="1">
      <alignment horizontal="center" vertical="center"/>
    </xf>
    <xf numFmtId="0" fontId="12" fillId="0" borderId="10" xfId="3" applyFont="1" applyBorder="1" applyAlignment="1">
      <alignment horizontal="center" vertical="center"/>
    </xf>
    <xf numFmtId="0" fontId="12" fillId="0" borderId="5" xfId="3" applyFont="1" applyBorder="1" applyAlignment="1">
      <alignment horizontal="center" vertical="center"/>
    </xf>
    <xf numFmtId="0" fontId="12" fillId="0" borderId="11" xfId="3" applyFont="1" applyBorder="1" applyAlignment="1">
      <alignment horizontal="center" vertical="center"/>
    </xf>
    <xf numFmtId="0" fontId="11" fillId="0" borderId="0" xfId="3" applyFont="1" applyAlignment="1">
      <alignment horizontal="left"/>
    </xf>
    <xf numFmtId="0" fontId="13" fillId="0" borderId="0" xfId="3" applyFont="1" applyAlignment="1">
      <alignment horizontal="center" vertical="center" wrapText="1"/>
    </xf>
    <xf numFmtId="0" fontId="14" fillId="0" borderId="0" xfId="0" applyFont="1" applyAlignment="1">
      <alignment horizontal="center" vertical="center" wrapText="1"/>
    </xf>
    <xf numFmtId="0" fontId="12" fillId="0" borderId="6" xfId="3" applyFont="1" applyBorder="1" applyAlignment="1">
      <alignment horizontal="center" vertical="center" wrapText="1"/>
    </xf>
    <xf numFmtId="0" fontId="12" fillId="0" borderId="0" xfId="3" applyFont="1" applyAlignment="1">
      <alignment horizontal="center" vertical="center" wrapText="1"/>
    </xf>
    <xf numFmtId="0" fontId="12" fillId="0" borderId="7" xfId="3" applyFont="1" applyBorder="1" applyAlignment="1">
      <alignment horizontal="center" vertical="center" wrapText="1"/>
    </xf>
    <xf numFmtId="14" fontId="11" fillId="0" borderId="0" xfId="3" applyNumberFormat="1" applyFont="1" applyAlignment="1">
      <alignment horizontal="left"/>
    </xf>
    <xf numFmtId="0" fontId="12" fillId="0" borderId="0" xfId="3" applyFont="1" applyAlignment="1">
      <alignment horizontal="left"/>
    </xf>
  </cellXfs>
  <cellStyles count="9">
    <cellStyle name="Millares" xfId="1" builtinId="3"/>
    <cellStyle name="Millares 2 2" xfId="5" xr:uid="{DF4C573F-50A9-4E96-B8E7-1700547C351D}"/>
    <cellStyle name="Millares 2 2 2" xfId="8" xr:uid="{40937D4D-9E88-4397-95A3-45DDEFE96C2B}"/>
    <cellStyle name="Millares 3" xfId="4" xr:uid="{F8A53A79-8AB1-40C6-AC31-92AAF054E4A6}"/>
    <cellStyle name="Millares 3 2" xfId="7" xr:uid="{D4072E35-BC1C-49FC-B57D-1AA6FD095554}"/>
    <cellStyle name="Moneda" xfId="2" builtinId="4"/>
    <cellStyle name="Moneda 2" xfId="6" xr:uid="{E3C26F98-D7ED-4AD3-B72F-9C0AD5C6E7ED}"/>
    <cellStyle name="Normal" xfId="0" builtinId="0"/>
    <cellStyle name="Normal 2 2" xfId="3" xr:uid="{AA891AB9-D255-42F9-BFD8-EF7411A06352}"/>
  </cellStyles>
  <dxfs count="4">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pivotCacheDefinition" Target="pivotCache/pivotCacheDefinition1.xml"/><Relationship Id="rId3" Type="http://schemas.openxmlformats.org/officeDocument/2006/relationships/worksheet" Target="worksheets/sheet3.xml"/><Relationship Id="rId7" Type="http://schemas.openxmlformats.org/officeDocument/2006/relationships/externalLink" Target="externalLinks/externalLink2.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1</xdr:col>
      <xdr:colOff>52916</xdr:colOff>
      <xdr:row>1</xdr:row>
      <xdr:rowOff>74082</xdr:rowOff>
    </xdr:from>
    <xdr:ext cx="1852084" cy="809096"/>
    <xdr:pic>
      <xdr:nvPicPr>
        <xdr:cNvPr id="2" name="Imagen 2" descr="Nombre de la empresa&#10;&#10;Descripción generada automáticamente con confianza baja">
          <a:extLst>
            <a:ext uri="{FF2B5EF4-FFF2-40B4-BE49-F238E27FC236}">
              <a16:creationId xmlns:a16="http://schemas.microsoft.com/office/drawing/2014/main" id="{D6549747-0709-4BA7-9E86-A8AE3BC84CB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2766" y="150282"/>
          <a:ext cx="1852084" cy="8090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twoCellAnchor editAs="oneCell">
    <xdr:from>
      <xdr:col>7</xdr:col>
      <xdr:colOff>50800</xdr:colOff>
      <xdr:row>33</xdr:row>
      <xdr:rowOff>63500</xdr:rowOff>
    </xdr:from>
    <xdr:to>
      <xdr:col>8</xdr:col>
      <xdr:colOff>368300</xdr:colOff>
      <xdr:row>36</xdr:row>
      <xdr:rowOff>28304</xdr:rowOff>
    </xdr:to>
    <xdr:pic>
      <xdr:nvPicPr>
        <xdr:cNvPr id="3" name="Imagen 2">
          <a:extLst>
            <a:ext uri="{FF2B5EF4-FFF2-40B4-BE49-F238E27FC236}">
              <a16:creationId xmlns:a16="http://schemas.microsoft.com/office/drawing/2014/main" id="{8564CF3B-D7FB-4BD6-A0EC-D5062A6A5BC7}"/>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200650" y="5480050"/>
          <a:ext cx="1079500" cy="47280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oneCellAnchor>
    <xdr:from>
      <xdr:col>1</xdr:col>
      <xdr:colOff>73025</xdr:colOff>
      <xdr:row>1</xdr:row>
      <xdr:rowOff>95250</xdr:rowOff>
    </xdr:from>
    <xdr:ext cx="1491797" cy="766536"/>
    <xdr:pic>
      <xdr:nvPicPr>
        <xdr:cNvPr id="2" name="Imagen 2" descr="Nombre de la empresa&#10;&#10;Descripción generada automáticamente con confianza baja">
          <a:extLst>
            <a:ext uri="{FF2B5EF4-FFF2-40B4-BE49-F238E27FC236}">
              <a16:creationId xmlns:a16="http://schemas.microsoft.com/office/drawing/2014/main" id="{3C067ED9-ACFE-4F22-BD42-A90C2CC671B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84175" y="323850"/>
          <a:ext cx="1491797" cy="76653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twoCellAnchor editAs="oneCell">
    <xdr:from>
      <xdr:col>6</xdr:col>
      <xdr:colOff>143631</xdr:colOff>
      <xdr:row>26</xdr:row>
      <xdr:rowOff>0</xdr:rowOff>
    </xdr:from>
    <xdr:to>
      <xdr:col>7</xdr:col>
      <xdr:colOff>421821</xdr:colOff>
      <xdr:row>28</xdr:row>
      <xdr:rowOff>140185</xdr:rowOff>
    </xdr:to>
    <xdr:pic>
      <xdr:nvPicPr>
        <xdr:cNvPr id="3" name="Imagen 2">
          <a:extLst>
            <a:ext uri="{FF2B5EF4-FFF2-40B4-BE49-F238E27FC236}">
              <a16:creationId xmlns:a16="http://schemas.microsoft.com/office/drawing/2014/main" id="{087A39D1-16C4-425E-AD5C-EE641F0C870E}"/>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287131" y="4413250"/>
          <a:ext cx="1078290" cy="47038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F:\Users\sonia.herrera\AppData\Local\Temp\Temp1_AIFT09.zip\AIFT09.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E:\circular%20030\sura\Formato%20AIFT09%20%20MESA%201-%2025-%20FEB-202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structivo"/>
      <sheetName val="Formato"/>
      <sheetName val="Hoja2"/>
      <sheetName val="Ejemplo"/>
      <sheetName val="Hoja1"/>
      <sheetName val="AIFT09-MESA1-2-2019"/>
    </sheetNames>
    <sheetDataSet>
      <sheetData sheetId="0"/>
      <sheetData sheetId="1"/>
      <sheetData sheetId="2"/>
      <sheetData sheetId="3"/>
      <sheetData sheetId="4">
        <row r="2">
          <cell r="B2" t="str">
            <v>DEPARTAMENTO ADMINISTRATIVO DE SEGURIDAD SOCIAL DE SUCRE</v>
          </cell>
        </row>
        <row r="3">
          <cell r="B3" t="str">
            <v xml:space="preserve">DEPARTAMENTO ADMINISTRATIVO DISTRITAL DE SALUD  - DADIS </v>
          </cell>
        </row>
        <row r="4">
          <cell r="B4" t="str">
            <v>DIRECCIÓN  TERRITORIAL DE SALUD DE CALDAS</v>
          </cell>
        </row>
        <row r="5">
          <cell r="B5" t="str">
            <v>INSTITUTO DEPARTAMENTAL DE SALUD DE NARIÑO</v>
          </cell>
        </row>
        <row r="6">
          <cell r="B6" t="str">
            <v>INSTITUTO DEPARTAMENTAL DE SALUD DE NORTE DE SANTANDER</v>
          </cell>
        </row>
        <row r="7">
          <cell r="B7" t="str">
            <v>INSTITUTO DEPARTAMENTAL DE SALUD DEL CAQUETÁ</v>
          </cell>
        </row>
        <row r="8">
          <cell r="B8" t="str">
            <v>SECRETARÍA  DE SALUD DEL GUAINÍA</v>
          </cell>
        </row>
        <row r="9">
          <cell r="B9" t="str">
            <v>SECRETARÍA  DEPARTAMENTAL DE SALUD DE LA GUAJIRA</v>
          </cell>
        </row>
        <row r="10">
          <cell r="B10" t="str">
            <v>SECRETARÍA DE DESARROLLO DE LA SALUD DEL MAGDALENA</v>
          </cell>
        </row>
        <row r="11">
          <cell r="B11" t="str">
            <v>SECRETARÍA DE SALUD DE BOYACÁ</v>
          </cell>
        </row>
        <row r="12">
          <cell r="B12" t="str">
            <v>SECRETARÍA DE SALUD DE CUNDINAMARCA</v>
          </cell>
        </row>
        <row r="13">
          <cell r="B13" t="str">
            <v>SECRETARÍA DE SALUD DE SANTANDER</v>
          </cell>
        </row>
        <row r="14">
          <cell r="B14" t="str">
            <v>SECRETARÍA DE SALUD DE VAUPÉS</v>
          </cell>
        </row>
        <row r="15">
          <cell r="B15" t="str">
            <v>SECRETARÍA DE SALUD DEPARTAMENTAL DE BOLÍVAR</v>
          </cell>
        </row>
        <row r="16">
          <cell r="B16" t="str">
            <v>SECRETARÍA DE SALUD DEPARTAMENTAL DE CASANARE</v>
          </cell>
        </row>
        <row r="17">
          <cell r="B17" t="str">
            <v>SECRETARÍA DE SALUD DEPARTAMENTAL DEL HUILA</v>
          </cell>
        </row>
        <row r="18">
          <cell r="B18" t="str">
            <v>SECRETARIA DE SALUD DEPARTAMENTAL DEL VALLE DEL CAUCA</v>
          </cell>
        </row>
        <row r="19">
          <cell r="B19" t="str">
            <v>SECRETARÍA DE SALUD DISTRITAL DE BARRANQUILLA</v>
          </cell>
        </row>
        <row r="20">
          <cell r="B20" t="str">
            <v>SECRETARIA DEPARTAMENTAL DE SALUD  DEL GUAVIARE</v>
          </cell>
        </row>
        <row r="21">
          <cell r="B21" t="str">
            <v>SECRETARÍA DEPARTAMENTAL DE SALUD DE QUINDÍO</v>
          </cell>
        </row>
        <row r="22">
          <cell r="B22" t="str">
            <v>SECRETARIA DEPARTAMENTAL DE SALUD DE RISARALDA</v>
          </cell>
        </row>
        <row r="23">
          <cell r="B23" t="str">
            <v>SECRETARÍA DEPARTAMENTAL DE SALUD DE SAN ANDRÉS</v>
          </cell>
        </row>
        <row r="24">
          <cell r="B24" t="str">
            <v>SECRETARIA DEPARTAMENTAL DE SALUD DE TOLIMA</v>
          </cell>
        </row>
        <row r="25">
          <cell r="B25" t="str">
            <v>SECRETARÍA DEPARTAMENTAL DE SALUD DEL AMAZONAS</v>
          </cell>
        </row>
        <row r="26">
          <cell r="B26" t="str">
            <v>SECRETARÍA DEPARTAMENTAL DE SALUD DEL ATLÁNTICO</v>
          </cell>
        </row>
        <row r="27">
          <cell r="B27" t="str">
            <v>SECRETARÍA DEPARTAMENTAL DE SALUD DEL CAUCA</v>
          </cell>
        </row>
        <row r="28">
          <cell r="B28" t="str">
            <v>SECRETARÍA DEPARTAMENTAL DE SALUD DEL CESAR</v>
          </cell>
        </row>
        <row r="29">
          <cell r="B29" t="str">
            <v>SECRETARÍA DEPARTAMENTAL DE SALUD DEL CHOCÓ</v>
          </cell>
        </row>
        <row r="30">
          <cell r="B30" t="str">
            <v>SECRETARÍA DEPARTAMENTAL DE SALUD DEL PUTUMAYO</v>
          </cell>
        </row>
        <row r="31">
          <cell r="B31" t="str">
            <v>SECRETARÍA DEPARTAMENTAL PARA EL DESARROLLO DE LA SALUD DE CÓRDOBA</v>
          </cell>
        </row>
        <row r="32">
          <cell r="B32" t="str">
            <v>SECRETARÍA DISTRITAL DE SALUD DE BOGOTÁ</v>
          </cell>
        </row>
        <row r="33">
          <cell r="B33" t="str">
            <v>SECRETARÍA DISTRITAL DE SALUD DE SANTA MARTA</v>
          </cell>
        </row>
        <row r="34">
          <cell r="B34" t="str">
            <v>SECRETARÍA SECCIONAL DE SALUD DE VICHADA</v>
          </cell>
        </row>
        <row r="35">
          <cell r="B35" t="str">
            <v>SECRETARÍA SECCIONAL DE SALUD DEL META</v>
          </cell>
        </row>
        <row r="36">
          <cell r="B36" t="str">
            <v>SECRETARÍA SECCIONAL DE SALUD Y PROTECCIÓN SOCIAL DE ANTIOQUIA</v>
          </cell>
        </row>
        <row r="37">
          <cell r="B37" t="str">
            <v>UNIDAD ADMINISTRATIVA ESPECIAL DE SALUD DE ARAUCA</v>
          </cell>
        </row>
      </sheetData>
      <sheetData sheetId="5"/>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ESA 1-2020"/>
      <sheetName val="IPS"/>
      <sheetName val="EPS"/>
    </sheetNames>
    <sheetDataSet>
      <sheetData sheetId="0" refreshError="1">
        <row r="6569">
          <cell r="AV6569" t="str">
            <v>GIRO DIRECTO</v>
          </cell>
        </row>
        <row r="6570">
          <cell r="AV6570" t="str">
            <v>GIRO DE TESORERIA</v>
          </cell>
        </row>
        <row r="6571">
          <cell r="AV6571" t="str">
            <v>CESIÓN DE CREDITO</v>
          </cell>
        </row>
        <row r="6572">
          <cell r="AV6572" t="str">
            <v>COMPRA DE CARTERA</v>
          </cell>
        </row>
      </sheetData>
      <sheetData sheetId="1" refreshError="1">
        <row r="2">
          <cell r="A2" t="str">
            <v>ACOUSTIC SYSTEM SAS</v>
          </cell>
          <cell r="B2">
            <v>805001506</v>
          </cell>
        </row>
        <row r="3">
          <cell r="A3" t="str">
            <v>ALERGOLOGOS DE OCCIDENTE</v>
          </cell>
          <cell r="B3">
            <v>900798538</v>
          </cell>
        </row>
        <row r="4">
          <cell r="A4" t="str">
            <v>ANGEL DIAGNOSTICA SA</v>
          </cell>
          <cell r="B4">
            <v>805013591</v>
          </cell>
        </row>
        <row r="5">
          <cell r="A5" t="str">
            <v>ANGIOGRAFIA DE OCCIDENTE</v>
          </cell>
          <cell r="B5">
            <v>800197601</v>
          </cell>
        </row>
        <row r="6">
          <cell r="A6" t="str">
            <v>ASOCIACION DE PERSONAS CON AUTISMO APA</v>
          </cell>
          <cell r="B6">
            <v>800205977</v>
          </cell>
        </row>
        <row r="7">
          <cell r="A7" t="str">
            <v>AUDIOCOM SAS</v>
          </cell>
          <cell r="B7">
            <v>814003448</v>
          </cell>
        </row>
        <row r="8">
          <cell r="A8" t="str">
            <v>BIOTECNICA SAS</v>
          </cell>
          <cell r="B8">
            <v>811033344</v>
          </cell>
        </row>
        <row r="9">
          <cell r="A9" t="str">
            <v>CAJA DE COMPENSACIÓN FAMILIAR DEL VALLE DEL CAUCA-COMFANDI</v>
          </cell>
          <cell r="B9">
            <v>890303208</v>
          </cell>
        </row>
        <row r="10">
          <cell r="A10" t="str">
            <v>CASA MADRE CANGURO ALFA</v>
          </cell>
          <cell r="B10">
            <v>805025186</v>
          </cell>
        </row>
        <row r="11">
          <cell r="A11" t="str">
            <v>CEDIVAIPS</v>
          </cell>
          <cell r="B11">
            <v>805016046</v>
          </cell>
        </row>
        <row r="12">
          <cell r="A12" t="str">
            <v>CENTRO DE NEUROREHABILITACIÓN APAES SAS</v>
          </cell>
          <cell r="B12">
            <v>900328450</v>
          </cell>
        </row>
        <row r="13">
          <cell r="A13" t="str">
            <v>CENTRO DERMATOLOGICO DE CALI</v>
          </cell>
          <cell r="B13">
            <v>900124603</v>
          </cell>
        </row>
        <row r="14">
          <cell r="A14" t="str">
            <v xml:space="preserve">CENTRO MEDICO IMBANACO DE CALI SA </v>
          </cell>
          <cell r="B14">
            <v>890307200</v>
          </cell>
        </row>
        <row r="15">
          <cell r="A15" t="str">
            <v>CENTRO MEDICO SALUD VITAL EJE CAFETERO SAS</v>
          </cell>
          <cell r="B15">
            <v>900062327</v>
          </cell>
        </row>
        <row r="16">
          <cell r="A16" t="str">
            <v>CENTRO MEDICO SAN MARTIN IPS SA</v>
          </cell>
          <cell r="B16">
            <v>830512726</v>
          </cell>
        </row>
        <row r="17">
          <cell r="A17" t="str">
            <v>CIES NEUROREHABILITACION INTEGRAL S.A.S.</v>
          </cell>
          <cell r="B17">
            <v>900862597</v>
          </cell>
        </row>
        <row r="18">
          <cell r="A18" t="str">
            <v>CINICA SAN FRANCISCO</v>
          </cell>
          <cell r="B18">
            <v>800191916</v>
          </cell>
        </row>
        <row r="19">
          <cell r="A19" t="str">
            <v>CLINICA BLANCA SAS</v>
          </cell>
          <cell r="B19">
            <v>900292765</v>
          </cell>
        </row>
        <row r="20">
          <cell r="A20" t="str">
            <v>CLINICA COLSANITAS S.A</v>
          </cell>
          <cell r="B20">
            <v>800149384</v>
          </cell>
        </row>
        <row r="21">
          <cell r="A21" t="str">
            <v>CLINICA DE OCCIDENTE SA</v>
          </cell>
          <cell r="B21">
            <v>890300513</v>
          </cell>
        </row>
        <row r="22">
          <cell r="A22" t="str">
            <v>CLINICA DEL RIO S.A.</v>
          </cell>
          <cell r="B22">
            <v>900249053</v>
          </cell>
        </row>
        <row r="23">
          <cell r="A23" t="str">
            <v>CLINICA OFTALMOLOGICA DE CALI</v>
          </cell>
          <cell r="B23">
            <v>890320032</v>
          </cell>
        </row>
        <row r="24">
          <cell r="A24" t="str">
            <v>CLINICA DE REHABILITACION DEL VALLE S.A</v>
          </cell>
          <cell r="B24">
            <v>821000191</v>
          </cell>
        </row>
        <row r="25">
          <cell r="A25" t="str">
            <v xml:space="preserve">CLINICA DESA SAS </v>
          </cell>
          <cell r="B25">
            <v>900771349</v>
          </cell>
        </row>
        <row r="26">
          <cell r="A26" t="str">
            <v xml:space="preserve">CLINICA FARALLONES S.A </v>
          </cell>
          <cell r="B26">
            <v>800212422</v>
          </cell>
        </row>
        <row r="27">
          <cell r="A27" t="str">
            <v>CLINICA MED</v>
          </cell>
          <cell r="B27">
            <v>900237579</v>
          </cell>
        </row>
        <row r="28">
          <cell r="A28" t="str">
            <v>CLINICA NUEVA DE CALI SAS</v>
          </cell>
          <cell r="B28">
            <v>901158187</v>
          </cell>
        </row>
        <row r="29">
          <cell r="A29" t="str">
            <v>CLINICA NUEVA RAFAEL URIBE URIBE</v>
          </cell>
          <cell r="B29">
            <v>900891513</v>
          </cell>
        </row>
        <row r="30">
          <cell r="A30" t="str">
            <v>CLINICA OFTALMOLOGICA DE CARTAGO SAS</v>
          </cell>
          <cell r="B30">
            <v>900247710</v>
          </cell>
        </row>
        <row r="31">
          <cell r="A31" t="str">
            <v>CLINICA ORIENTE SAS</v>
          </cell>
          <cell r="B31">
            <v>800194671</v>
          </cell>
        </row>
        <row r="32">
          <cell r="A32" t="str">
            <v xml:space="preserve">CLINICA PALMA REAL </v>
          </cell>
          <cell r="B32">
            <v>900699086</v>
          </cell>
        </row>
        <row r="33">
          <cell r="A33" t="str">
            <v>CLINICA PALMIRA S A</v>
          </cell>
          <cell r="B33">
            <v>891300047</v>
          </cell>
        </row>
        <row r="34">
          <cell r="A34" t="str">
            <v xml:space="preserve">CLINICA SAN FERNANDO </v>
          </cell>
          <cell r="B34">
            <v>890300516</v>
          </cell>
        </row>
        <row r="35">
          <cell r="A35" t="str">
            <v>CLINICA SU VIDA SAS</v>
          </cell>
          <cell r="B35">
            <v>900110074</v>
          </cell>
        </row>
        <row r="36">
          <cell r="A36" t="str">
            <v xml:space="preserve">CLINICA UCI DEL RIO </v>
          </cell>
          <cell r="B36">
            <v>900249053</v>
          </cell>
        </row>
        <row r="37">
          <cell r="A37" t="str">
            <v>CLINICA VERSALLES SA</v>
          </cell>
          <cell r="B37">
            <v>800048954</v>
          </cell>
        </row>
        <row r="38">
          <cell r="A38" t="str">
            <v>CLINICAS ODONTOLOGICAS COODONTOLOGOS</v>
          </cell>
          <cell r="B38">
            <v>830118704</v>
          </cell>
        </row>
        <row r="39">
          <cell r="A39" t="str">
            <v>DIALYSER SAS</v>
          </cell>
          <cell r="B39">
            <v>900231793</v>
          </cell>
        </row>
        <row r="40">
          <cell r="A40" t="str">
            <v>DIME CLINICA NEUROCARDIOVASCULAR</v>
          </cell>
          <cell r="B40">
            <v>800024390</v>
          </cell>
        </row>
        <row r="41">
          <cell r="A41" t="str">
            <v>EDUARDO BOLAÑOS IPS SAS</v>
          </cell>
          <cell r="B41">
            <v>900279643</v>
          </cell>
        </row>
        <row r="42">
          <cell r="A42" t="str">
            <v>ESTETICA Y TERAPIAS TEQUENDAMA S.A.S</v>
          </cell>
          <cell r="B42" t="str">
            <v>900.506.087</v>
          </cell>
        </row>
        <row r="43">
          <cell r="A43" t="str">
            <v>FABILU LTDA</v>
          </cell>
          <cell r="B43">
            <v>900242742</v>
          </cell>
        </row>
        <row r="44">
          <cell r="A44" t="str">
            <v>FABISALUD IPS SAS (CRISTO REY)</v>
          </cell>
          <cell r="B44">
            <v>900951033</v>
          </cell>
        </row>
        <row r="45">
          <cell r="A45" t="str">
            <v>FUNCANCER</v>
          </cell>
          <cell r="B45">
            <v>800006313</v>
          </cell>
        </row>
        <row r="46">
          <cell r="A46" t="str">
            <v>FUNDACION CENTRO DE RENACIMIENTO A LA VIDA YOLIMA</v>
          </cell>
          <cell r="B46">
            <v>900193249</v>
          </cell>
        </row>
        <row r="47">
          <cell r="A47" t="str">
            <v>FUNDACION CENTRO TERAPEUTICO IMPRONTA IPS</v>
          </cell>
          <cell r="B47">
            <v>900076101</v>
          </cell>
        </row>
        <row r="48">
          <cell r="A48" t="str">
            <v>FUNDACION CLINICA INFANTIL CLUB NOEL</v>
          </cell>
          <cell r="B48">
            <v>890399020</v>
          </cell>
        </row>
        <row r="49">
          <cell r="A49" t="str">
            <v>FUNDACIÓN DE PROTECCIÓN INFANTIL ROTARIA - IPS OÍMOS</v>
          </cell>
          <cell r="B49">
            <v>891380048</v>
          </cell>
        </row>
        <row r="50">
          <cell r="A50" t="str">
            <v>FUNDACIÓN HOSPITAL SAN JOSE DE BUGA</v>
          </cell>
          <cell r="B50">
            <v>891380054</v>
          </cell>
        </row>
        <row r="51">
          <cell r="A51" t="str">
            <v>FUNDACION ONG MISION POR COLOMBIA</v>
          </cell>
          <cell r="B51">
            <v>821002555</v>
          </cell>
        </row>
        <row r="52">
          <cell r="A52" t="str">
            <v>FUNDACION PARA LA PROMOCION DE LA SALUD Y PREVENCION DE LA ENFERMEDAD RENAL "PREVRENAL"</v>
          </cell>
          <cell r="B52">
            <v>805031507</v>
          </cell>
        </row>
        <row r="53">
          <cell r="A53" t="str">
            <v>FUNDACION SALUVITE</v>
          </cell>
          <cell r="B53">
            <v>805013881</v>
          </cell>
        </row>
        <row r="54">
          <cell r="A54" t="str">
            <v>FUNDACION UNION PARA EL CONTROL DEL CANCER</v>
          </cell>
          <cell r="B54">
            <v>805007737</v>
          </cell>
        </row>
        <row r="55">
          <cell r="A55" t="str">
            <v>FUNDACION YOLIMA</v>
          </cell>
          <cell r="B55">
            <v>900193249</v>
          </cell>
        </row>
        <row r="56">
          <cell r="A56" t="str">
            <v>FUNDACION VALLE DEL LILI</v>
          </cell>
          <cell r="B56">
            <v>890324177</v>
          </cell>
        </row>
        <row r="57">
          <cell r="A57" t="str">
            <v>GAMAGRAFIAS DEL VALLE</v>
          </cell>
          <cell r="B57">
            <v>805022359</v>
          </cell>
        </row>
        <row r="58">
          <cell r="A58" t="str">
            <v>GAMANUCLEAR</v>
          </cell>
          <cell r="B58">
            <v>805017681</v>
          </cell>
        </row>
        <row r="59">
          <cell r="A59" t="str">
            <v>GAR LTDA</v>
          </cell>
          <cell r="B59">
            <v>805001115</v>
          </cell>
        </row>
        <row r="60">
          <cell r="A60" t="str">
            <v>GENOMICS</v>
          </cell>
          <cell r="B60">
            <v>900023605</v>
          </cell>
        </row>
        <row r="61">
          <cell r="A61" t="str">
            <v>GRUPO MEDICO ESPECIALIZADO AIREC Ltda.</v>
          </cell>
          <cell r="B61">
            <v>800075729</v>
          </cell>
        </row>
        <row r="62">
          <cell r="A62" t="str">
            <v>HOSPITAL BENJAMIN BARNEY GASCA</v>
          </cell>
          <cell r="B62">
            <v>891380055</v>
          </cell>
        </row>
        <row r="63">
          <cell r="A63" t="str">
            <v>HOSPITAL DEL ROSARIO DE GINEBRA</v>
          </cell>
          <cell r="B63">
            <v>891380070</v>
          </cell>
        </row>
        <row r="64">
          <cell r="A64" t="str">
            <v>HOSPITAL DEPARTAMENTAL CENTENARIO DE SEVILLA VALLE</v>
          </cell>
          <cell r="B64">
            <v>821003143</v>
          </cell>
        </row>
        <row r="65">
          <cell r="A65" t="str">
            <v xml:space="preserve">HOSPITAL DEPARTAMENTAL PSIQUIATRICO UNIVERSITARIO DEL VALLE </v>
          </cell>
          <cell r="B65">
            <v>890304155</v>
          </cell>
        </row>
        <row r="66">
          <cell r="A66" t="str">
            <v>HOSPITAL DEPARTAMENTAL SAN ANTONIO</v>
          </cell>
          <cell r="B66">
            <v>891900343</v>
          </cell>
        </row>
        <row r="67">
          <cell r="A67" t="str">
            <v>HOSPITAL DEPARTAMENTAL SAN ANTONIO DE PITALITO</v>
          </cell>
          <cell r="B67">
            <v>891180134</v>
          </cell>
        </row>
        <row r="68">
          <cell r="A68" t="str">
            <v>HOSPITAL DEPARTAMENTAL SAN RAFAEL - ZARZAL</v>
          </cell>
          <cell r="B68">
            <v>891900441</v>
          </cell>
        </row>
        <row r="69">
          <cell r="A69" t="str">
            <v xml:space="preserve">HOSPITAL DEPARTAMENTAL TOMAS URIBE URIBE </v>
          </cell>
          <cell r="B69">
            <v>891901158</v>
          </cell>
        </row>
        <row r="70">
          <cell r="A70" t="str">
            <v>HOSPITAL DIVINO NIÑO</v>
          </cell>
          <cell r="B70">
            <v>815001140</v>
          </cell>
        </row>
        <row r="71">
          <cell r="A71" t="str">
            <v>HOSPITAL DPTAL MARIO CORREA RENGIFO</v>
          </cell>
          <cell r="B71">
            <v>890399047</v>
          </cell>
        </row>
        <row r="72">
          <cell r="A72" t="str">
            <v>HOSPITAL FRANCINETH SANCHEZ HURTADO</v>
          </cell>
          <cell r="B72">
            <v>890307040</v>
          </cell>
        </row>
        <row r="73">
          <cell r="A73" t="str">
            <v>HOSPITAL FRANCISCO DE PAULA SANTANDER</v>
          </cell>
          <cell r="B73">
            <v>891500084</v>
          </cell>
        </row>
        <row r="74">
          <cell r="A74" t="str">
            <v>HOSPITAL GERIATRICO SAN MIGUEL</v>
          </cell>
          <cell r="B74">
            <v>890303448</v>
          </cell>
        </row>
        <row r="75">
          <cell r="A75" t="str">
            <v>HOSPITAL GONZALO CONTRERAS ESE LA UNION VALLE</v>
          </cell>
          <cell r="B75">
            <v>891900367</v>
          </cell>
        </row>
        <row r="76">
          <cell r="A76" t="str">
            <v>HOSPITAL INFANTIL LOS ANGELES</v>
          </cell>
          <cell r="B76">
            <v>891200240</v>
          </cell>
        </row>
        <row r="77">
          <cell r="A77" t="str">
            <v>HOSPITAL ISAIAS DUARTE CANCINO</v>
          </cell>
          <cell r="B77">
            <v>805028530</v>
          </cell>
        </row>
        <row r="78">
          <cell r="A78" t="str">
            <v>HOSPITAL KENNEDY  ESE</v>
          </cell>
          <cell r="B78">
            <v>891900732</v>
          </cell>
        </row>
        <row r="79">
          <cell r="A79" t="str">
            <v xml:space="preserve">HOSPITAL LA BUENA ESPERANZA DE YUMBO </v>
          </cell>
          <cell r="B79">
            <v>800030924</v>
          </cell>
        </row>
        <row r="80">
          <cell r="A80" t="str">
            <v>LABORATORIO CLINICO ACACIAS IPS SAS</v>
          </cell>
          <cell r="B80">
            <v>900434749</v>
          </cell>
        </row>
        <row r="81">
          <cell r="A81" t="str">
            <v xml:space="preserve">HOSPITAL LOCAL DE CANDELARIA VALLE </v>
          </cell>
          <cell r="B81">
            <v>891380184</v>
          </cell>
        </row>
        <row r="82">
          <cell r="A82" t="str">
            <v>HOSPITAL LOCAL DE OBANDO E.S.E</v>
          </cell>
          <cell r="B82">
            <v>891901041</v>
          </cell>
        </row>
        <row r="83">
          <cell r="A83" t="str">
            <v>HOSPITAL LOCAL JOSE RUFINO VIVAS</v>
          </cell>
          <cell r="B83">
            <v>890305496</v>
          </cell>
        </row>
        <row r="84">
          <cell r="A84" t="str">
            <v>HOSPITAL LOCAL PEDRO SAENZ DIAZ</v>
          </cell>
          <cell r="B84">
            <v>891902036</v>
          </cell>
        </row>
        <row r="85">
          <cell r="A85" t="str">
            <v xml:space="preserve">HOSPITAL LOCAL SANTA CRUZ </v>
          </cell>
          <cell r="B85">
            <v>891901123</v>
          </cell>
        </row>
        <row r="86">
          <cell r="A86" t="str">
            <v>HOSPITAL LOCAL YOTOCO</v>
          </cell>
          <cell r="B86">
            <v>890309115</v>
          </cell>
        </row>
        <row r="87">
          <cell r="A87" t="str">
            <v>HOSPITAL LUIS A BLANQUE DE LA PLATA</v>
          </cell>
          <cell r="B87">
            <v>835000972</v>
          </cell>
        </row>
        <row r="88">
          <cell r="A88" t="str">
            <v>HOSPITAL NUESTRA SEÑORA DE LOS SANTOS E.S.E.</v>
          </cell>
          <cell r="B88">
            <v>891900481</v>
          </cell>
        </row>
        <row r="89">
          <cell r="A89" t="str">
            <v>HOSPITAL PILOTO DE JAMUNDI</v>
          </cell>
          <cell r="B89">
            <v>890306950</v>
          </cell>
        </row>
        <row r="90">
          <cell r="A90" t="str">
            <v>HOSPITAL PIO XII ESE</v>
          </cell>
          <cell r="B90">
            <v>891901101</v>
          </cell>
        </row>
        <row r="91">
          <cell r="A91" t="str">
            <v>HOSPITAL RAUL OREJUELA BUENO</v>
          </cell>
          <cell r="B91">
            <v>815000316</v>
          </cell>
        </row>
        <row r="92">
          <cell r="A92" t="str">
            <v>HOSPITAL RUBÉN CRUZ VÉLEZ</v>
          </cell>
          <cell r="B92">
            <v>821000831</v>
          </cell>
        </row>
        <row r="93">
          <cell r="A93" t="str">
            <v>HOSPITAL SAGRADA FAMILIA</v>
          </cell>
          <cell r="B93">
            <v>891900361</v>
          </cell>
        </row>
        <row r="94">
          <cell r="A94" t="str">
            <v>HOSPITAL SAN AGUSTIN DE PUERTO MERIZALDE</v>
          </cell>
          <cell r="B94">
            <v>800155000</v>
          </cell>
        </row>
        <row r="95">
          <cell r="A95" t="str">
            <v>HOSPITAL SAN BERNABE ESE</v>
          </cell>
          <cell r="B95">
            <v>891900650</v>
          </cell>
        </row>
        <row r="96">
          <cell r="A96" t="str">
            <v>HOSPITAL SAN JORGE</v>
          </cell>
          <cell r="B96">
            <v>890312380</v>
          </cell>
        </row>
        <row r="97">
          <cell r="A97" t="str">
            <v>HOSPITAL SAN JOSE E.S.E. DE RESTREPO VALLE</v>
          </cell>
          <cell r="B97">
            <v>891901745</v>
          </cell>
        </row>
        <row r="98">
          <cell r="A98" t="str">
            <v>HOSPITAL SAN JUAN DE DIOS CALI</v>
          </cell>
          <cell r="B98">
            <v>890303841</v>
          </cell>
        </row>
        <row r="99">
          <cell r="A99" t="str">
            <v xml:space="preserve">HOSPITAL SAN NICOLAS DE VERSALLES </v>
          </cell>
          <cell r="B99">
            <v>891901061</v>
          </cell>
        </row>
        <row r="100">
          <cell r="A100" t="str">
            <v>HOSPITAL SAN RAFAEL  DEL AGUILA</v>
          </cell>
          <cell r="B100">
            <v>891901082</v>
          </cell>
        </row>
        <row r="101">
          <cell r="A101" t="str">
            <v>HOSPITAL SAN RAFAEL EL CERRITO VALLE</v>
          </cell>
          <cell r="B101">
            <v>891380103</v>
          </cell>
        </row>
        <row r="102">
          <cell r="A102" t="str">
            <v>HOSPITAL SAN ROQUE</v>
          </cell>
          <cell r="B102">
            <v>891301121</v>
          </cell>
        </row>
        <row r="103">
          <cell r="A103" t="str">
            <v>HOSPITAL SAN ROQUE DE GUACARI</v>
          </cell>
          <cell r="B103">
            <v>891380046</v>
          </cell>
        </row>
        <row r="104">
          <cell r="A104" t="str">
            <v>HOSPITAL SAN VICENTE DE PAUL</v>
          </cell>
          <cell r="B104">
            <v>891900438</v>
          </cell>
        </row>
        <row r="105">
          <cell r="A105" t="str">
            <v>HOSPITAL SAN VICENTE FERRER ESE</v>
          </cell>
          <cell r="B105">
            <v>891900390</v>
          </cell>
        </row>
        <row r="106">
          <cell r="A106" t="str">
            <v>HOSPITAL SANTA ANA - BOLIVAR VALLE</v>
          </cell>
          <cell r="B106">
            <v>891900414</v>
          </cell>
        </row>
        <row r="107">
          <cell r="A107" t="str">
            <v>HOSPITAL SANTA ANA DE LOS CABALLEROS  ANSERMANUEVO</v>
          </cell>
          <cell r="B107">
            <v>891900446</v>
          </cell>
        </row>
        <row r="108">
          <cell r="A108" t="str">
            <v>HOSPITAL SANTA CATALINA</v>
          </cell>
          <cell r="B108">
            <v>891900887</v>
          </cell>
        </row>
        <row r="109">
          <cell r="A109" t="str">
            <v>HOSPITAL SANTA LUCIA</v>
          </cell>
          <cell r="B109">
            <v>891901296</v>
          </cell>
        </row>
        <row r="110">
          <cell r="A110" t="str">
            <v>HOSPITAL SANTA MARGARITA</v>
          </cell>
          <cell r="B110">
            <v>800160400</v>
          </cell>
        </row>
        <row r="111">
          <cell r="A111" t="str">
            <v>HOSPITAL SANTANDER</v>
          </cell>
          <cell r="B111">
            <v>891900356</v>
          </cell>
        </row>
        <row r="112">
          <cell r="A112" t="str">
            <v>HOSPITAL ULPIANO TASCON QUINTERO</v>
          </cell>
          <cell r="B112">
            <v>891301447</v>
          </cell>
        </row>
        <row r="113">
          <cell r="A113" t="str">
            <v>HOSPITAL UNIVERSITARIO DEL VALLE EVARISTO GARCIA</v>
          </cell>
          <cell r="B113">
            <v>890303461</v>
          </cell>
        </row>
        <row r="114">
          <cell r="A114" t="str">
            <v>ICOMSALUD IPS</v>
          </cell>
          <cell r="B114">
            <v>900324452</v>
          </cell>
        </row>
        <row r="115">
          <cell r="A115" t="str">
            <v>CLINICA NUESTRA SEÑORA DE LOS REMEDIOS</v>
          </cell>
          <cell r="B115">
            <v>890301430</v>
          </cell>
        </row>
        <row r="116">
          <cell r="A116" t="str">
            <v>INSTITUTO PARA NIÑOS CIEGOS Y SORDOS DEL VALLE DEL CAUCA</v>
          </cell>
          <cell r="B116">
            <v>890303395</v>
          </cell>
        </row>
        <row r="117">
          <cell r="A117" t="str">
            <v>INTEGRAL SOLUTION SD SAS</v>
          </cell>
          <cell r="B117">
            <v>900348830</v>
          </cell>
        </row>
        <row r="118">
          <cell r="A118" t="str">
            <v>IPS CLINICA SALUD FLORIDA SA</v>
          </cell>
          <cell r="B118">
            <v>815000253</v>
          </cell>
        </row>
        <row r="119">
          <cell r="A119" t="str">
            <v>IPS FISIOCENTER CENTRO DE SALUD INTEGRAL SAS</v>
          </cell>
          <cell r="B119">
            <v>900470508</v>
          </cell>
        </row>
        <row r="120">
          <cell r="A120" t="str">
            <v>IPS HYL SALUD SAS</v>
          </cell>
          <cell r="B120">
            <v>900698537</v>
          </cell>
        </row>
        <row r="121">
          <cell r="A121" t="str">
            <v>IPS MUNICIPAL DE CARTAGO</v>
          </cell>
          <cell r="B121">
            <v>836000386</v>
          </cell>
        </row>
        <row r="122">
          <cell r="A122" t="str">
            <v xml:space="preserve">IPS I MALLAMAS </v>
          </cell>
          <cell r="B122">
            <v>837000084</v>
          </cell>
        </row>
        <row r="123">
          <cell r="A123" t="str">
            <v>MEDICARTE S.A</v>
          </cell>
          <cell r="B123">
            <v>900219866</v>
          </cell>
        </row>
        <row r="124">
          <cell r="A124" t="str">
            <v>MEDICINA INTEGRAL EN CASA SAS</v>
          </cell>
          <cell r="B124">
            <v>900169638</v>
          </cell>
        </row>
        <row r="125">
          <cell r="A125" t="str">
            <v>MEDIVALLE SF SAS</v>
          </cell>
          <cell r="B125">
            <v>900517932</v>
          </cell>
        </row>
        <row r="126">
          <cell r="A126" t="str">
            <v>MG MEDICAL GROUP SAS</v>
          </cell>
          <cell r="B126">
            <v>900088052</v>
          </cell>
        </row>
        <row r="127">
          <cell r="A127" t="str">
            <v>MESSER COLOMBIA SA</v>
          </cell>
          <cell r="B127">
            <v>860005114</v>
          </cell>
        </row>
        <row r="128">
          <cell r="A128" t="str">
            <v xml:space="preserve">NEFROLOGOS LTDA </v>
          </cell>
          <cell r="B128">
            <v>800217053</v>
          </cell>
        </row>
        <row r="129">
          <cell r="A129" t="str">
            <v>NEUROFIC LTDA</v>
          </cell>
          <cell r="B129">
            <v>800186901</v>
          </cell>
        </row>
        <row r="130">
          <cell r="A130" t="str">
            <v>OCCIDENTAL DE INVERSIONES MEDICO QUIRURGICAS "CLINICA SIGMA"</v>
          </cell>
          <cell r="B130">
            <v>805026250</v>
          </cell>
        </row>
        <row r="131">
          <cell r="A131" t="str">
            <v xml:space="preserve">OFFIMEDICAS S.A </v>
          </cell>
          <cell r="B131">
            <v>900098550</v>
          </cell>
        </row>
        <row r="132">
          <cell r="A132" t="str">
            <v>ONCOLOGOS ASOCIADOS DE IMBANACO S.A.</v>
          </cell>
          <cell r="B132">
            <v>805003605</v>
          </cell>
        </row>
        <row r="133">
          <cell r="A133" t="str">
            <v xml:space="preserve">ONCOLOGOS DE OCCIDENTE </v>
          </cell>
          <cell r="B133">
            <v>801000713</v>
          </cell>
        </row>
        <row r="134">
          <cell r="A134" t="str">
            <v>PROFAMILIA</v>
          </cell>
          <cell r="B134">
            <v>860013779</v>
          </cell>
        </row>
        <row r="135">
          <cell r="A135" t="str">
            <v>PROGRAMAS INTEGRALES EN SALUD S.A.S.</v>
          </cell>
          <cell r="B135">
            <v>805023021</v>
          </cell>
        </row>
        <row r="136">
          <cell r="A136" t="str">
            <v>PROVIDA FARMACEUTICA S.A.S</v>
          </cell>
          <cell r="B136">
            <v>900550254</v>
          </cell>
        </row>
        <row r="137">
          <cell r="A137" t="str">
            <v>PSICO SALUD Y TRANSFORMACION S.A.S.</v>
          </cell>
          <cell r="B137">
            <v>900235279</v>
          </cell>
        </row>
        <row r="138">
          <cell r="A138" t="str">
            <v>RECUPERAR IPS</v>
          </cell>
          <cell r="B138">
            <v>805026771</v>
          </cell>
        </row>
        <row r="139">
          <cell r="A139" t="str">
            <v>RED DE SALUD DEL CENTRO E.S.E</v>
          </cell>
          <cell r="B139">
            <v>805027261</v>
          </cell>
        </row>
        <row r="140">
          <cell r="A140" t="str">
            <v>RED DE SALUD DEL NORTE E.S.E</v>
          </cell>
          <cell r="B140">
            <v>805027287</v>
          </cell>
        </row>
        <row r="141">
          <cell r="A141" t="str">
            <v>RED DE SALUD DEL ORIENTE EMPRESA SO CIAL DES ESTADO</v>
          </cell>
          <cell r="B141">
            <v>805027337</v>
          </cell>
        </row>
        <row r="142">
          <cell r="A142" t="str">
            <v>RED DE SALUD LADERA E.S.E</v>
          </cell>
          <cell r="B142">
            <v>805027289</v>
          </cell>
        </row>
        <row r="143">
          <cell r="A143" t="str">
            <v xml:space="preserve">RED DE SALUD SURORIENTE </v>
          </cell>
          <cell r="B143">
            <v>805027338</v>
          </cell>
        </row>
        <row r="144">
          <cell r="A144" t="str">
            <v xml:space="preserve">REDESIMAT CLINICA DE FRACTURAS SAS </v>
          </cell>
          <cell r="B144">
            <v>900570697</v>
          </cell>
        </row>
        <row r="145">
          <cell r="A145" t="str">
            <v>REHABILITACION FISICA INTEGRAL IPS EU</v>
          </cell>
          <cell r="B145">
            <v>900045689</v>
          </cell>
        </row>
        <row r="146">
          <cell r="A146" t="str">
            <v>RTS SAS</v>
          </cell>
          <cell r="B146">
            <v>805011262</v>
          </cell>
        </row>
        <row r="147">
          <cell r="A147" t="str">
            <v>RUIZ TENORIO Y CIA  S EN C.S</v>
          </cell>
          <cell r="B147">
            <v>800139305</v>
          </cell>
        </row>
        <row r="148">
          <cell r="A148" t="str">
            <v>SANACION A TU ALCANCE SAS</v>
          </cell>
          <cell r="B148">
            <v>900512688</v>
          </cell>
        </row>
        <row r="149">
          <cell r="A149" t="str">
            <v>SOCIEDAD NSDR S.A.S - CLINICANUESTRA</v>
          </cell>
          <cell r="B149">
            <v>805023423</v>
          </cell>
        </row>
        <row r="150">
          <cell r="A150" t="str">
            <v>SINERGIA GLOBAL EN SALUD</v>
          </cell>
          <cell r="B150">
            <v>900363673</v>
          </cell>
        </row>
        <row r="151">
          <cell r="A151" t="str">
            <v>SU IPS SAS</v>
          </cell>
          <cell r="B151">
            <v>805013193</v>
          </cell>
        </row>
        <row r="152">
          <cell r="A152" t="str">
            <v>SURGIR LTDA</v>
          </cell>
          <cell r="B152">
            <v>800170915</v>
          </cell>
        </row>
        <row r="153">
          <cell r="A153" t="str">
            <v>VILLA SALUD IPS SAS</v>
          </cell>
          <cell r="B153">
            <v>900916542</v>
          </cell>
        </row>
        <row r="154">
          <cell r="A154" t="str">
            <v>UCI VALLE S.A.S</v>
          </cell>
          <cell r="B154">
            <v>900653672</v>
          </cell>
        </row>
        <row r="155">
          <cell r="A155" t="str">
            <v xml:space="preserve">UNIDAD QUIRURGICA RAMON YCAJAL LTDA </v>
          </cell>
          <cell r="B155">
            <v>800193618</v>
          </cell>
        </row>
        <row r="156">
          <cell r="A156" t="str">
            <v>UNIDAD RESPIRATORIA RESPIRAR</v>
          </cell>
          <cell r="B156">
            <v>830515000</v>
          </cell>
        </row>
        <row r="157">
          <cell r="A157">
            <v>0</v>
          </cell>
          <cell r="B157">
            <v>0</v>
          </cell>
        </row>
      </sheetData>
      <sheetData sheetId="2" refreshError="1">
        <row r="1">
          <cell r="J1">
            <v>1</v>
          </cell>
        </row>
        <row r="2">
          <cell r="A2" t="str">
            <v>ALIANSALUD EPS</v>
          </cell>
          <cell r="B2">
            <v>830113831</v>
          </cell>
          <cell r="J2">
            <v>2</v>
          </cell>
        </row>
        <row r="3">
          <cell r="A3" t="str">
            <v>ASMET SALUD EPS</v>
          </cell>
          <cell r="B3">
            <v>817000248</v>
          </cell>
          <cell r="J3">
            <v>3</v>
          </cell>
        </row>
        <row r="4">
          <cell r="A4" t="str">
            <v>ASOCIACION INDIGENA DEL CAUCA - AIC</v>
          </cell>
          <cell r="B4">
            <v>817001773</v>
          </cell>
          <cell r="J4">
            <v>4</v>
          </cell>
        </row>
        <row r="5">
          <cell r="A5" t="str">
            <v>COMFAMILIAR DE NARIÑO</v>
          </cell>
          <cell r="B5">
            <v>891280008</v>
          </cell>
        </row>
        <row r="6">
          <cell r="A6" t="str">
            <v>COMFENALCO</v>
          </cell>
          <cell r="B6">
            <v>890303093</v>
          </cell>
        </row>
        <row r="7">
          <cell r="A7" t="str">
            <v>COMPARTA EPS-S</v>
          </cell>
          <cell r="B7">
            <v>804002105</v>
          </cell>
        </row>
        <row r="8">
          <cell r="A8" t="str">
            <v>COOMEVA EPS SA</v>
          </cell>
          <cell r="B8">
            <v>805000427</v>
          </cell>
        </row>
        <row r="9">
          <cell r="A9" t="str">
            <v>COOSALUD</v>
          </cell>
          <cell r="B9">
            <v>900226715</v>
          </cell>
        </row>
        <row r="10">
          <cell r="A10" t="str">
            <v>CRUZ BLANCA EPS</v>
          </cell>
          <cell r="B10">
            <v>830009783</v>
          </cell>
        </row>
        <row r="11">
          <cell r="A11" t="str">
            <v>EMSSANAR EPS</v>
          </cell>
          <cell r="B11">
            <v>814000337</v>
          </cell>
        </row>
        <row r="12">
          <cell r="A12" t="str">
            <v>AMBUQ  ASOCIACION BARRIOS UNIDOS DE QUIBDO</v>
          </cell>
          <cell r="B12">
            <v>818000140</v>
          </cell>
        </row>
        <row r="13">
          <cell r="A13" t="str">
            <v>INSTITUTO DEPARTAMENTAL DE SALUD DE NARIÑO</v>
          </cell>
          <cell r="B13">
            <v>891280001</v>
          </cell>
        </row>
        <row r="14">
          <cell r="A14" t="str">
            <v>SECRETARIA DE SALUD GOBERNACION EL META</v>
          </cell>
          <cell r="B14">
            <v>890303461</v>
          </cell>
        </row>
        <row r="15">
          <cell r="A15" t="str">
            <v>COMFAMILIAR DEL HUILA</v>
          </cell>
          <cell r="B15">
            <v>891180008</v>
          </cell>
        </row>
        <row r="16">
          <cell r="A16" t="str">
            <v>EPS SANITAS</v>
          </cell>
          <cell r="B16">
            <v>800251440</v>
          </cell>
        </row>
        <row r="17">
          <cell r="A17" t="str">
            <v>SURA - EPS Y MEDICINA PREPAGADA SURAMERICANA S.A.</v>
          </cell>
          <cell r="B17">
            <v>800088702</v>
          </cell>
        </row>
        <row r="18">
          <cell r="A18" t="str">
            <v>FAMISANAR EPS</v>
          </cell>
          <cell r="B18">
            <v>830000364</v>
          </cell>
        </row>
        <row r="19">
          <cell r="A19" t="str">
            <v>SECRETARIA DE SALUD GOBERNACION DEL VALLE DEL CAUCA</v>
          </cell>
          <cell r="B19">
            <v>890399029</v>
          </cell>
        </row>
        <row r="20">
          <cell r="A20" t="str">
            <v>MALLAMAS EPS-I</v>
          </cell>
          <cell r="B20">
            <v>837000084</v>
          </cell>
        </row>
        <row r="21">
          <cell r="A21" t="str">
            <v>MEDIMAS EPS SAS</v>
          </cell>
          <cell r="B21">
            <v>901097473</v>
          </cell>
        </row>
        <row r="22">
          <cell r="A22" t="str">
            <v>NUEVA EPS</v>
          </cell>
          <cell r="B22">
            <v>900156264</v>
          </cell>
        </row>
        <row r="23">
          <cell r="A23" t="str">
            <v>SALUD TOTAL EPS</v>
          </cell>
          <cell r="B23">
            <v>800130907</v>
          </cell>
        </row>
        <row r="24">
          <cell r="A24" t="str">
            <v>SECRETARIA DISTRITAL DE SALUD  DE BUENAVENTURA</v>
          </cell>
          <cell r="B24">
            <v>890399045</v>
          </cell>
        </row>
        <row r="25">
          <cell r="A25" t="str">
            <v>SERVICIO OCCIDENTAL DE SALUD  SOS</v>
          </cell>
          <cell r="B25">
            <v>805001157</v>
          </cell>
        </row>
      </sheetData>
    </sheetDataSet>
  </externalBook>
</externalLink>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Neyla Lizeth Ome Guamanga" refreshedDate="45760.863389467595" createdVersion="8" refreshedVersion="8" minRefreshableVersion="3" recordCount="11" xr:uid="{2891925E-0CC4-4C48-9E4D-BB6E329B2432}">
  <cacheSource type="worksheet">
    <worksheetSource ref="A2:AO13" sheet="ESTADO DE CADA FACT"/>
  </cacheSource>
  <cacheFields count="41">
    <cacheField name="NIT IPS" numFmtId="0">
      <sharedItems containsSemiMixedTypes="0" containsString="0" containsNumber="1" containsInteger="1" minValue="900959048" maxValue="900959048"/>
    </cacheField>
    <cacheField name="Nombre IPS" numFmtId="0">
      <sharedItems/>
    </cacheField>
    <cacheField name="Prefijo Factura" numFmtId="0">
      <sharedItems containsNonDate="0" containsString="0" containsBlank="1"/>
    </cacheField>
    <cacheField name="Numero Factura" numFmtId="0">
      <sharedItems containsSemiMixedTypes="0" containsString="0" containsNumber="1" containsInteger="1" minValue="6333257" maxValue="6584765"/>
    </cacheField>
    <cacheField name="FACTURA" numFmtId="0">
      <sharedItems containsSemiMixedTypes="0" containsString="0" containsNumber="1" containsInteger="1" minValue="6333257" maxValue="6584765"/>
    </cacheField>
    <cacheField name="LLAVE" numFmtId="0">
      <sharedItems count="11">
        <s v="900959048_6510757"/>
        <s v="900959048_6584765"/>
        <s v="900959048_6507827"/>
        <s v="900959048_6546938"/>
        <s v="900959048_6505746"/>
        <s v="900959048_6535037"/>
        <s v="900959048_6379622"/>
        <s v="900959048_6333257"/>
        <s v="900959048_6584436"/>
        <s v="900959048_6528589"/>
        <s v="900959048_6399487"/>
      </sharedItems>
    </cacheField>
    <cacheField name="IPS Fecha factura" numFmtId="14">
      <sharedItems containsSemiMixedTypes="0" containsNonDate="0" containsDate="1" containsString="0" minDate="2023-02-10T20:13:36" maxDate="2025-01-02T08:13:41"/>
    </cacheField>
    <cacheField name="IPS Fecha radicado" numFmtId="14">
      <sharedItems containsSemiMixedTypes="0" containsNonDate="0" containsDate="1" containsString="0" minDate="2023-04-14T00:00:00" maxDate="2025-02-08T00:00:00"/>
    </cacheField>
    <cacheField name="IPS Valor Factura" numFmtId="165">
      <sharedItems containsSemiMixedTypes="0" containsString="0" containsNumber="1" containsInteger="1" minValue="87322" maxValue="12555339"/>
    </cacheField>
    <cacheField name="IPS Saldo Factura" numFmtId="165">
      <sharedItems containsSemiMixedTypes="0" containsString="0" containsNumber="1" containsInteger="1" minValue="87322" maxValue="12555339"/>
    </cacheField>
    <cacheField name="ESTADO CARTERA ANTERIOR" numFmtId="0">
      <sharedItems/>
    </cacheField>
    <cacheField name="ESTADO EPS 13-04-2025" numFmtId="0">
      <sharedItems count="5">
        <s v="Factura Cancelada"/>
        <s v="Factura Devuelta"/>
        <s v="Factura Pendiente por Programacion de Pago"/>
        <s v="Factura Pendiente por Programacion de pago-Glosa por Contestar IPS"/>
        <s v="Factura en Proceso Interno"/>
      </sharedItems>
    </cacheField>
    <cacheField name="POR PAGAR SAP" numFmtId="0">
      <sharedItems containsSemiMixedTypes="0" containsString="0" containsNumber="1" containsInteger="1" minValue="0" maxValue="311900"/>
    </cacheField>
    <cacheField name="DOC CONTA" numFmtId="0">
      <sharedItems containsString="0" containsBlank="1" containsNumber="1" containsInteger="1" minValue="1222567166" maxValue="1222567166"/>
    </cacheField>
    <cacheField name="ESTADO BOX" numFmtId="0">
      <sharedItems/>
    </cacheField>
    <cacheField name="FECHA FACT" numFmtId="14">
      <sharedItems containsSemiMixedTypes="0" containsNonDate="0" containsDate="1" containsString="0" minDate="2023-02-10T00:00:00" maxDate="2025-01-03T00:00:00"/>
    </cacheField>
    <cacheField name="FECHA RAD" numFmtId="14">
      <sharedItems containsSemiMixedTypes="0" containsNonDate="0" containsDate="1" containsString="0" minDate="2024-08-01T00:00:00" maxDate="2025-03-12T00:00:00"/>
    </cacheField>
    <cacheField name="FECHA LIQ" numFmtId="14">
      <sharedItems containsNonDate="0" containsDate="1" containsString="0" containsBlank="1" minDate="2024-08-14T00:00:00" maxDate="2025-02-26T00:00:00"/>
    </cacheField>
    <cacheField name="FECHA DEV" numFmtId="14">
      <sharedItems containsNonDate="0" containsDate="1" containsString="0" containsBlank="1" minDate="2025-03-19T00:00:00" maxDate="2025-03-20T00:00:00"/>
    </cacheField>
    <cacheField name="Valor_Glosa y Devolución" numFmtId="0">
      <sharedItems containsSemiMixedTypes="0" containsString="0" containsNumber="1" containsInteger="1" minValue="0" maxValue="12555339"/>
    </cacheField>
    <cacheField name="TIPIFICACION" numFmtId="0">
      <sharedItems containsBlank="1"/>
    </cacheField>
    <cacheField name="CONCEPTO GLOSA Y DEVOLUCION" numFmtId="0">
      <sharedItems containsBlank="1" longText="1"/>
    </cacheField>
    <cacheField name="TIPIFICACION OBJECION" numFmtId="0">
      <sharedItems containsBlank="1"/>
    </cacheField>
    <cacheField name="TIPO DE SERVICIO" numFmtId="0">
      <sharedItems/>
    </cacheField>
    <cacheField name="AMBITO" numFmtId="0">
      <sharedItems containsBlank="1"/>
    </cacheField>
    <cacheField name="Numero Contrato" numFmtId="0">
      <sharedItems containsBlank="1"/>
    </cacheField>
    <cacheField name="FACTURA CANCELADA" numFmtId="0">
      <sharedItems containsString="0" containsBlank="1" containsNumber="1" containsInteger="1" minValue="87322" maxValue="4158677"/>
    </cacheField>
    <cacheField name="FACTURA DEVUELTA" numFmtId="0">
      <sharedItems containsString="0" containsBlank="1" containsNumber="1" containsInteger="1" minValue="12555339" maxValue="12555339"/>
    </cacheField>
    <cacheField name="FACTURA NO RADICADA" numFmtId="0">
      <sharedItems containsNonDate="0" containsString="0" containsBlank="1"/>
    </cacheField>
    <cacheField name="GLOSA ACEPTADA" numFmtId="0">
      <sharedItems containsNonDate="0" containsString="0" containsBlank="1"/>
    </cacheField>
    <cacheField name="VALOR EXTEMPORANEO" numFmtId="0">
      <sharedItems containsNonDate="0" containsString="0" containsBlank="1"/>
    </cacheField>
    <cacheField name="GLOSA PDTE" numFmtId="0">
      <sharedItems containsString="0" containsBlank="1" containsNumber="1" containsInteger="1" minValue="1265700" maxValue="1265700"/>
    </cacheField>
    <cacheField name="FACTURA EN PROGRAMACION DE PAGO" numFmtId="0">
      <sharedItems containsString="0" containsBlank="1" containsNumber="1" containsInteger="1" minValue="311900" maxValue="5439515"/>
    </cacheField>
    <cacheField name="FACTURA EN PROCESO INTERNO" numFmtId="0">
      <sharedItems containsString="0" containsBlank="1" containsNumber="1" containsInteger="1" minValue="1958783" maxValue="1958783"/>
    </cacheField>
    <cacheField name="FACTURACION COVID-19" numFmtId="0">
      <sharedItems containsNonDate="0" containsString="0" containsBlank="1"/>
    </cacheField>
    <cacheField name="VALOR CANCELADO SAP" numFmtId="0">
      <sharedItems containsSemiMixedTypes="0" containsString="0" containsNumber="1" containsInteger="1" minValue="0" maxValue="5439515"/>
    </cacheField>
    <cacheField name="RETENCION" numFmtId="0">
      <sharedItems containsNonDate="0" containsString="0" containsBlank="1"/>
    </cacheField>
    <cacheField name="DOC COMPENSACION SAP" numFmtId="0">
      <sharedItems containsString="0" containsBlank="1" containsNumber="1" containsInteger="1" minValue="2201566835" maxValue="4800066053"/>
    </cacheField>
    <cacheField name="FECHA COMPENSACION SAP" numFmtId="0">
      <sharedItems containsNonDate="0" containsDate="1" containsString="0" containsBlank="1" minDate="2024-11-15T00:00:00" maxDate="2025-04-01T00:00:00"/>
    </cacheField>
    <cacheField name="OBSE PAGO" numFmtId="0">
      <sharedItems containsBlank="1"/>
    </cacheField>
    <cacheField name="VALOR TRANFERENCIA" numFmtId="0">
      <sharedItems containsSemiMixedTypes="0" containsString="0" containsNumber="1" containsInteger="1" minValue="0" maxValue="10382890"/>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11">
  <r>
    <n v="900959048"/>
    <s v="SUBRED INTEGRADA DE SERVICIOS DE SALUD"/>
    <m/>
    <n v="6510757"/>
    <n v="6510757"/>
    <x v="0"/>
    <d v="2024-07-20T01:47:30"/>
    <d v="2024-08-01T00:00:00"/>
    <n v="87322"/>
    <n v="87322"/>
    <s v="Factura no radicada"/>
    <x v="0"/>
    <n v="0"/>
    <m/>
    <s v="Finalizada"/>
    <d v="2024-07-20T00:00:00"/>
    <d v="2024-08-01T00:00:00"/>
    <d v="2024-08-14T00:00:00"/>
    <m/>
    <n v="0"/>
    <m/>
    <m/>
    <m/>
    <s v="Atención de urgencias"/>
    <m/>
    <s v="COT-2023-132"/>
    <n v="87322"/>
    <m/>
    <m/>
    <m/>
    <m/>
    <m/>
    <m/>
    <m/>
    <m/>
    <n v="87322"/>
    <m/>
    <n v="4800066053"/>
    <d v="2024-11-15T00:00:00"/>
    <m/>
    <n v="2044138"/>
  </r>
  <r>
    <n v="900959048"/>
    <s v="SUBRED INTEGRADA DE SERVICIOS DE SALUD"/>
    <m/>
    <n v="6584765"/>
    <n v="6584765"/>
    <x v="1"/>
    <d v="2025-01-02T08:13:41"/>
    <d v="2025-02-07T00:00:00"/>
    <n v="274718"/>
    <n v="274718"/>
    <e v="#N/A"/>
    <x v="0"/>
    <n v="0"/>
    <m/>
    <s v="Finalizada"/>
    <d v="2025-01-02T00:00:00"/>
    <d v="2025-02-07T00:00:00"/>
    <d v="2025-02-25T00:00:00"/>
    <m/>
    <n v="0"/>
    <m/>
    <m/>
    <m/>
    <s v="Atención inicial de urgencias"/>
    <m/>
    <s v="URG-2023-26"/>
    <n v="274718"/>
    <m/>
    <m/>
    <m/>
    <m/>
    <m/>
    <m/>
    <m/>
    <m/>
    <n v="274718"/>
    <m/>
    <n v="2201605268"/>
    <d v="2025-03-31T00:00:00"/>
    <m/>
    <n v="10382890"/>
  </r>
  <r>
    <n v="900959048"/>
    <s v="SUBRED INTEGRADA DE SERVICIOS DE SALUD"/>
    <m/>
    <n v="6507827"/>
    <n v="6507827"/>
    <x v="2"/>
    <d v="2024-07-11T14:15:47"/>
    <d v="2024-08-02T00:00:00"/>
    <n v="338313"/>
    <n v="338313"/>
    <s v="Factura no radicada"/>
    <x v="0"/>
    <n v="0"/>
    <m/>
    <s v="Finalizada"/>
    <d v="2024-07-11T00:00:00"/>
    <d v="2024-08-01T00:00:00"/>
    <d v="2024-10-27T00:00:00"/>
    <m/>
    <n v="0"/>
    <m/>
    <m/>
    <m/>
    <s v="Atención de urgencias"/>
    <m/>
    <s v="COT-2023-132"/>
    <n v="338313"/>
    <m/>
    <m/>
    <m/>
    <m/>
    <m/>
    <m/>
    <m/>
    <m/>
    <n v="338313"/>
    <m/>
    <n v="2201566835"/>
    <d v="2024-11-27T00:00:00"/>
    <s v="PAGO DIRECTO REGIMEN SUBSIDIADO OCTUBRE 2024"/>
    <n v="338313"/>
  </r>
  <r>
    <n v="900959048"/>
    <s v="SUBRED INTEGRADA DE SERVICIOS DE SALUD"/>
    <m/>
    <n v="6546938"/>
    <n v="6546938"/>
    <x v="3"/>
    <d v="2024-10-29T19:01:09"/>
    <d v="2024-11-07T00:00:00"/>
    <n v="509980"/>
    <n v="509980"/>
    <s v="Factura pendiente en programacion de pago"/>
    <x v="0"/>
    <n v="0"/>
    <m/>
    <s v="Finalizada"/>
    <d v="2024-10-29T00:00:00"/>
    <d v="2024-11-07T00:00:00"/>
    <d v="2024-11-28T00:00:00"/>
    <m/>
    <n v="0"/>
    <m/>
    <m/>
    <m/>
    <s v="Atención inicial de urgencias"/>
    <m/>
    <s v="URG-2023-26"/>
    <n v="509980"/>
    <m/>
    <m/>
    <m/>
    <m/>
    <m/>
    <m/>
    <m/>
    <m/>
    <n v="509980"/>
    <m/>
    <n v="2201605268"/>
    <d v="2025-03-31T00:00:00"/>
    <s v="(en blanco)"/>
    <n v="10382890"/>
  </r>
  <r>
    <n v="900959048"/>
    <s v="SUBRED INTEGRADA DE SERVICIOS DE SALUD"/>
    <m/>
    <n v="6505746"/>
    <n v="6505746"/>
    <x v="4"/>
    <d v="2024-07-05T14:35:44"/>
    <d v="2024-08-02T00:00:00"/>
    <n v="523019"/>
    <n v="523019"/>
    <s v="Factura no radicada"/>
    <x v="0"/>
    <n v="0"/>
    <m/>
    <s v="Finalizada"/>
    <d v="2024-07-05T00:00:00"/>
    <d v="2024-08-01T00:00:00"/>
    <d v="2024-10-16T00:00:00"/>
    <m/>
    <n v="0"/>
    <m/>
    <m/>
    <m/>
    <s v="Atención inicial de urgencias"/>
    <m/>
    <s v="COT-2023-132"/>
    <n v="523019"/>
    <m/>
    <m/>
    <m/>
    <m/>
    <m/>
    <m/>
    <m/>
    <m/>
    <n v="523019"/>
    <m/>
    <n v="4800066053"/>
    <d v="2024-11-15T00:00:00"/>
    <s v="(en blanco)"/>
    <n v="2044138"/>
  </r>
  <r>
    <n v="900959048"/>
    <s v="SUBRED INTEGRADA DE SERVICIOS DE SALUD"/>
    <m/>
    <n v="6535037"/>
    <n v="6535037"/>
    <x v="5"/>
    <d v="2024-09-26T17:51:22"/>
    <d v="2024-10-03T00:00:00"/>
    <n v="1433797"/>
    <n v="1433797"/>
    <s v="Factura no radicada"/>
    <x v="0"/>
    <n v="0"/>
    <m/>
    <s v="Finalizada"/>
    <d v="2024-09-26T00:00:00"/>
    <d v="2024-10-08T00:00:00"/>
    <d v="2024-10-16T00:00:00"/>
    <m/>
    <n v="0"/>
    <m/>
    <m/>
    <m/>
    <s v="Servicios hospitalarios"/>
    <m/>
    <s v="URG-2023-26"/>
    <n v="1433797"/>
    <m/>
    <m/>
    <m/>
    <m/>
    <m/>
    <m/>
    <m/>
    <m/>
    <n v="1433797"/>
    <m/>
    <n v="4800066053"/>
    <d v="2024-11-15T00:00:00"/>
    <s v="(en blanco)"/>
    <n v="2044138"/>
  </r>
  <r>
    <n v="900959048"/>
    <s v="SUBRED INTEGRADA DE SERVICIOS DE SALUD"/>
    <m/>
    <n v="6379622"/>
    <n v="6379622"/>
    <x v="6"/>
    <d v="2023-06-18T17:17:50"/>
    <d v="2023-07-19T00:00:00"/>
    <n v="4158677"/>
    <n v="4158677"/>
    <s v="Factura devuelta"/>
    <x v="0"/>
    <n v="0"/>
    <m/>
    <s v="Finalizada"/>
    <d v="2023-06-18T00:00:00"/>
    <d v="2025-02-04T00:00:00"/>
    <d v="2025-02-25T00:00:00"/>
    <m/>
    <n v="0"/>
    <m/>
    <m/>
    <m/>
    <s v="Servicios de internación y/o cirugía (Hospitalaria o Ambulatoria)"/>
    <m/>
    <s v="MIG-900959048"/>
    <n v="4158677"/>
    <m/>
    <m/>
    <m/>
    <m/>
    <m/>
    <m/>
    <m/>
    <m/>
    <n v="4158677"/>
    <m/>
    <n v="2201605268"/>
    <d v="2025-03-31T00:00:00"/>
    <s v="PAGO DIRECTO REGIMEN SUBSIDIADO OCTUBRE 2024"/>
    <n v="10382890"/>
  </r>
  <r>
    <n v="900959048"/>
    <s v="SUBRED INTEGRADA DE SERVICIOS DE SALUD"/>
    <m/>
    <n v="6333257"/>
    <n v="6333257"/>
    <x v="7"/>
    <d v="2023-02-10T20:13:36"/>
    <d v="2023-04-14T00:00:00"/>
    <n v="12555339"/>
    <n v="12555339"/>
    <s v="Factura devuelta"/>
    <x v="1"/>
    <n v="0"/>
    <m/>
    <s v="Devuelta"/>
    <d v="2023-02-10T00:00:00"/>
    <d v="2025-03-11T00:00:00"/>
    <m/>
    <d v="2025-03-19T00:00:00"/>
    <n v="12555339"/>
    <s v="DEVOLUCION"/>
    <s v="Se sostiene devolución de la factura, de acuerdo a la respuesta emitida por la IPS no se evidencian soportes radicados, solo se radicaron soportes de envió de correos y anexos. No hay soportes para auditar la factura. No cuenta con autorización para los servicios facturados, por favor validar con el área encargada. Por favor validar el soporte detalle de cargos ya que no discrimina las fechas de las atenciones facturadas se requiere para auditoria de la cuenta. Una vez subsanada la devolución la factura queda sujeta a auditoria integral."/>
    <s v="AUTORIZACION"/>
    <s v="Servicios hospitalarios"/>
    <s v="Hospitalario"/>
    <m/>
    <m/>
    <n v="12555339"/>
    <m/>
    <m/>
    <m/>
    <m/>
    <m/>
    <m/>
    <m/>
    <n v="0"/>
    <m/>
    <m/>
    <m/>
    <m/>
    <n v="0"/>
  </r>
  <r>
    <n v="900959048"/>
    <s v="SUBRED INTEGRADA DE SERVICIOS DE SALUD"/>
    <m/>
    <n v="6584436"/>
    <n v="6584436"/>
    <x v="8"/>
    <d v="2024-12-31T18:40:53"/>
    <d v="2025-02-03T00:00:00"/>
    <n v="311900"/>
    <n v="311900"/>
    <e v="#N/A"/>
    <x v="2"/>
    <n v="311900"/>
    <n v="1222567166"/>
    <s v="Finalizada"/>
    <d v="2024-12-31T00:00:00"/>
    <d v="2025-02-03T00:00:00"/>
    <d v="2025-02-25T00:00:00"/>
    <m/>
    <n v="0"/>
    <m/>
    <m/>
    <m/>
    <s v="Atención inicial de urgencias"/>
    <m/>
    <s v="URG-2023-26"/>
    <m/>
    <m/>
    <m/>
    <m/>
    <m/>
    <m/>
    <n v="311900"/>
    <m/>
    <m/>
    <n v="0"/>
    <m/>
    <m/>
    <m/>
    <m/>
    <n v="0"/>
  </r>
  <r>
    <n v="900959048"/>
    <s v="SUBRED INTEGRADA DE SERVICIOS DE SALUD"/>
    <m/>
    <n v="6528589"/>
    <n v="6528589"/>
    <x v="9"/>
    <d v="2024-09-09T21:26:48"/>
    <d v="2024-10-15T00:00:00"/>
    <n v="6705215"/>
    <n v="6705215"/>
    <s v="Factura devuelta"/>
    <x v="3"/>
    <n v="0"/>
    <m/>
    <s v="Para respuesta prestador"/>
    <d v="2024-09-09T00:00:00"/>
    <d v="2025-02-03T00:00:00"/>
    <d v="2025-02-15T00:00:00"/>
    <m/>
    <n v="1265700"/>
    <s v="GLOSA"/>
    <s v="SE OBJETA 452305, ESTUDIO DIAGNOSTICO NO PERTINENTE, EN HISTORIA CLINICA SE EVIDENCIA CUADRO DE ANEMIA, PERFIL FERROCINETICO CON DEFICIT DE VITAMINA B12; ADICIONALMENTE SOPORTAN EN HISTORIA CLINICA UN UNICO EPISODIO DE DEPOSICIONES MELENICAS LO CUAL JUSTIFICA LA TOMA DE EVDA, SE CONSIDERA LA COLONOSCOPIA SIN JUSTIFICACION NI PERTINENCIA, ADICIONALMENTE NO SE REALIZO BAJO SEDACION Y TUVO QUE SER SUSPENDIDA POR INTOLERANCIA DE PACIENTE POR DOLOR"/>
    <s v="TARIFA"/>
    <s v="Servicios hospitalarios"/>
    <s v="Hospitalario"/>
    <s v="URG-2023-26"/>
    <m/>
    <m/>
    <m/>
    <m/>
    <m/>
    <n v="1265700"/>
    <n v="5439515"/>
    <m/>
    <m/>
    <n v="5439515"/>
    <m/>
    <n v="2201605268"/>
    <d v="2025-03-31T00:00:00"/>
    <s v="(en blanco)"/>
    <n v="10382890"/>
  </r>
  <r>
    <n v="900959048"/>
    <s v="SUBRED INTEGRADA DE SERVICIOS DE SALUD"/>
    <m/>
    <n v="6399487"/>
    <n v="6399487"/>
    <x v="10"/>
    <d v="2023-08-16T19:30:29"/>
    <d v="2023-10-05T00:00:00"/>
    <n v="1958783"/>
    <n v="1958783"/>
    <s v="Factura devuelta"/>
    <x v="4"/>
    <n v="0"/>
    <m/>
    <s v="Para auditoria de pertinencia"/>
    <d v="2023-08-16T00:00:00"/>
    <d v="2025-02-03T00:00:00"/>
    <m/>
    <m/>
    <n v="0"/>
    <m/>
    <m/>
    <m/>
    <s v="Servicios hospitalarios | Urgencias"/>
    <m/>
    <m/>
    <m/>
    <m/>
    <m/>
    <m/>
    <m/>
    <m/>
    <m/>
    <n v="1958783"/>
    <m/>
    <n v="0"/>
    <m/>
    <m/>
    <m/>
    <s v="PAGO DIRECTO REGIMEN SUBSIDIADO OCTUBRE 2024"/>
    <n v="0"/>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D1D9BAD6-BDDD-4CA7-8934-D5D8778A53DF}" name="TablaDinámica4" cacheId="3" applyNumberFormats="0" applyBorderFormats="0" applyFontFormats="0" applyPatternFormats="0" applyAlignmentFormats="0" applyWidthHeightFormats="1" dataCaption="Valores" updatedVersion="8" minRefreshableVersion="3" useAutoFormatting="1" itemPrintTitles="1" createdVersion="8" indent="0" multipleFieldFilters="0">
  <location ref="A3:C9" firstHeaderRow="0" firstDataRow="1" firstDataCol="1"/>
  <pivotFields count="41">
    <pivotField showAll="0"/>
    <pivotField showAll="0"/>
    <pivotField showAll="0"/>
    <pivotField showAll="0"/>
    <pivotField showAll="0"/>
    <pivotField dataField="1" showAll="0">
      <items count="12">
        <item x="7"/>
        <item x="6"/>
        <item x="10"/>
        <item x="4"/>
        <item x="2"/>
        <item x="0"/>
        <item x="9"/>
        <item x="5"/>
        <item x="3"/>
        <item x="8"/>
        <item x="1"/>
        <item t="default"/>
      </items>
    </pivotField>
    <pivotField numFmtId="14" showAll="0"/>
    <pivotField numFmtId="14" showAll="0"/>
    <pivotField numFmtId="165" showAll="0"/>
    <pivotField dataField="1" numFmtId="165" showAll="0"/>
    <pivotField showAll="0"/>
    <pivotField axis="axisRow" showAll="0">
      <items count="6">
        <item x="0"/>
        <item x="1"/>
        <item x="4"/>
        <item x="2"/>
        <item x="3"/>
        <item t="default"/>
      </items>
    </pivotField>
    <pivotField showAll="0"/>
    <pivotField showAll="0"/>
    <pivotField showAll="0"/>
    <pivotField numFmtId="14" showAll="0"/>
    <pivotField numFmtId="14"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s>
  <rowFields count="1">
    <field x="11"/>
  </rowFields>
  <rowItems count="6">
    <i>
      <x/>
    </i>
    <i>
      <x v="1"/>
    </i>
    <i>
      <x v="2"/>
    </i>
    <i>
      <x v="3"/>
    </i>
    <i>
      <x v="4"/>
    </i>
    <i t="grand">
      <x/>
    </i>
  </rowItems>
  <colFields count="1">
    <field x="-2"/>
  </colFields>
  <colItems count="2">
    <i>
      <x/>
    </i>
    <i i="1">
      <x v="1"/>
    </i>
  </colItems>
  <dataFields count="2">
    <dataField name="Cuenta de LLAVE" fld="5" subtotal="count" baseField="0" baseItem="0"/>
    <dataField name="Suma de IPS Saldo Factura" fld="9" baseField="0" baseItem="0" numFmtId="165"/>
  </dataField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ivotTable" Target="../pivotTables/pivotTable1.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outlinePr summaryBelow="0"/>
  </sheetPr>
  <dimension ref="A2:M14"/>
  <sheetViews>
    <sheetView workbookViewId="0">
      <selection activeCell="D3" sqref="D3:D13"/>
    </sheetView>
  </sheetViews>
  <sheetFormatPr baseColWidth="10" defaultRowHeight="14.5" x14ac:dyDescent="0.35"/>
  <cols>
    <col min="3" max="3" width="22.54296875" bestFit="1" customWidth="1"/>
    <col min="4" max="5" width="21.453125" style="2" customWidth="1"/>
    <col min="6" max="7" width="21.453125" style="1" customWidth="1"/>
    <col min="8" max="9" width="12.7265625" bestFit="1" customWidth="1"/>
  </cols>
  <sheetData>
    <row r="2" spans="1:13" ht="29" x14ac:dyDescent="0.35">
      <c r="A2" t="s">
        <v>17</v>
      </c>
      <c r="B2" t="s">
        <v>18</v>
      </c>
      <c r="C2" s="5" t="s">
        <v>1</v>
      </c>
      <c r="D2" s="5" t="s">
        <v>2</v>
      </c>
      <c r="E2" s="5" t="s">
        <v>3</v>
      </c>
      <c r="F2" s="5" t="s">
        <v>4</v>
      </c>
      <c r="G2" s="5" t="s">
        <v>5</v>
      </c>
      <c r="H2" s="5" t="s">
        <v>6</v>
      </c>
      <c r="I2" s="5" t="s">
        <v>7</v>
      </c>
      <c r="J2" s="5" t="s">
        <v>8</v>
      </c>
      <c r="K2" s="5" t="s">
        <v>9</v>
      </c>
      <c r="L2" s="5" t="s">
        <v>10</v>
      </c>
      <c r="M2" s="5" t="s">
        <v>11</v>
      </c>
    </row>
    <row r="3" spans="1:13" x14ac:dyDescent="0.35">
      <c r="A3">
        <v>900959048</v>
      </c>
      <c r="B3" t="s">
        <v>19</v>
      </c>
      <c r="C3" s="6"/>
      <c r="D3" s="6">
        <v>6333257</v>
      </c>
      <c r="E3" s="6" t="s">
        <v>14</v>
      </c>
      <c r="F3" s="7">
        <v>44967.842782870372</v>
      </c>
      <c r="G3" s="7">
        <v>45030</v>
      </c>
      <c r="H3" s="4">
        <v>12555339</v>
      </c>
      <c r="I3" s="4">
        <v>12555339</v>
      </c>
      <c r="J3" s="8"/>
      <c r="K3" s="10" t="s">
        <v>16</v>
      </c>
      <c r="L3" s="8"/>
      <c r="M3" s="8"/>
    </row>
    <row r="4" spans="1:13" x14ac:dyDescent="0.35">
      <c r="A4">
        <v>900959048</v>
      </c>
      <c r="B4" t="s">
        <v>19</v>
      </c>
      <c r="C4" s="6"/>
      <c r="D4" s="6">
        <v>6379622</v>
      </c>
      <c r="E4" s="6" t="s">
        <v>14</v>
      </c>
      <c r="F4" s="7">
        <v>45095.720718287033</v>
      </c>
      <c r="G4" s="7">
        <v>45126</v>
      </c>
      <c r="H4" s="4">
        <v>4158677</v>
      </c>
      <c r="I4" s="4">
        <v>4158677</v>
      </c>
      <c r="J4" s="8"/>
      <c r="K4" s="10" t="s">
        <v>16</v>
      </c>
      <c r="L4" s="8"/>
      <c r="M4" s="8"/>
    </row>
    <row r="5" spans="1:13" x14ac:dyDescent="0.35">
      <c r="A5">
        <v>900959048</v>
      </c>
      <c r="B5" t="s">
        <v>19</v>
      </c>
      <c r="C5" s="6"/>
      <c r="D5" s="6">
        <v>6399487</v>
      </c>
      <c r="E5" s="6" t="s">
        <v>14</v>
      </c>
      <c r="F5" s="7">
        <v>45154.812837847217</v>
      </c>
      <c r="G5" s="7">
        <v>45204</v>
      </c>
      <c r="H5" s="4">
        <v>1958783</v>
      </c>
      <c r="I5" s="4">
        <v>1958783</v>
      </c>
      <c r="J5" s="8"/>
      <c r="K5" s="10" t="s">
        <v>16</v>
      </c>
      <c r="L5" s="8"/>
      <c r="M5" s="8"/>
    </row>
    <row r="6" spans="1:13" x14ac:dyDescent="0.35">
      <c r="A6">
        <v>900959048</v>
      </c>
      <c r="B6" t="s">
        <v>19</v>
      </c>
      <c r="C6" s="6"/>
      <c r="D6" s="6">
        <v>6505746</v>
      </c>
      <c r="E6" s="6" t="s">
        <v>15</v>
      </c>
      <c r="F6" s="7">
        <v>45478.608146527775</v>
      </c>
      <c r="G6" s="7">
        <v>45506</v>
      </c>
      <c r="H6" s="4">
        <v>523019</v>
      </c>
      <c r="I6" s="4">
        <v>523019</v>
      </c>
      <c r="J6" s="8"/>
      <c r="K6" s="10" t="s">
        <v>16</v>
      </c>
      <c r="L6" s="8"/>
      <c r="M6" s="8"/>
    </row>
    <row r="7" spans="1:13" x14ac:dyDescent="0.35">
      <c r="A7">
        <v>900959048</v>
      </c>
      <c r="B7" t="s">
        <v>19</v>
      </c>
      <c r="C7" s="6"/>
      <c r="D7" s="6">
        <v>6507827</v>
      </c>
      <c r="E7" s="6" t="s">
        <v>15</v>
      </c>
      <c r="F7" s="7">
        <v>45484.594292094902</v>
      </c>
      <c r="G7" s="7">
        <v>45506</v>
      </c>
      <c r="H7" s="4">
        <v>338313</v>
      </c>
      <c r="I7" s="4">
        <v>338313</v>
      </c>
      <c r="J7" s="8"/>
      <c r="K7" s="10" t="s">
        <v>16</v>
      </c>
      <c r="L7" s="8"/>
      <c r="M7" s="8"/>
    </row>
    <row r="8" spans="1:13" x14ac:dyDescent="0.35">
      <c r="A8">
        <v>900959048</v>
      </c>
      <c r="B8" t="s">
        <v>19</v>
      </c>
      <c r="C8" s="3"/>
      <c r="D8" s="6">
        <v>6510757</v>
      </c>
      <c r="E8" s="6" t="s">
        <v>15</v>
      </c>
      <c r="F8" s="7">
        <v>45493.07464756944</v>
      </c>
      <c r="G8" s="7">
        <v>45505</v>
      </c>
      <c r="H8" s="4">
        <v>87322</v>
      </c>
      <c r="I8" s="4">
        <v>87322</v>
      </c>
      <c r="J8" s="3"/>
      <c r="K8" s="10" t="s">
        <v>16</v>
      </c>
      <c r="L8" s="3"/>
      <c r="M8" s="3"/>
    </row>
    <row r="9" spans="1:13" x14ac:dyDescent="0.35">
      <c r="A9">
        <v>900959048</v>
      </c>
      <c r="B9" t="s">
        <v>19</v>
      </c>
      <c r="C9" s="3"/>
      <c r="D9" s="6">
        <v>6528589</v>
      </c>
      <c r="E9" s="6" t="s">
        <v>12</v>
      </c>
      <c r="F9" s="7">
        <v>45544.893611770829</v>
      </c>
      <c r="G9" s="7">
        <v>45580</v>
      </c>
      <c r="H9" s="4">
        <v>6705215</v>
      </c>
      <c r="I9" s="4">
        <v>6705215</v>
      </c>
      <c r="J9" s="3"/>
      <c r="K9" s="10" t="s">
        <v>16</v>
      </c>
      <c r="L9" s="3"/>
      <c r="M9" s="3"/>
    </row>
    <row r="10" spans="1:13" x14ac:dyDescent="0.35">
      <c r="A10">
        <v>900959048</v>
      </c>
      <c r="B10" t="s">
        <v>19</v>
      </c>
      <c r="C10" s="3"/>
      <c r="D10" s="6">
        <v>6535037</v>
      </c>
      <c r="E10" s="6" t="s">
        <v>12</v>
      </c>
      <c r="F10" s="7">
        <v>45561.744009953705</v>
      </c>
      <c r="G10" s="7">
        <v>45568</v>
      </c>
      <c r="H10" s="4">
        <v>1433797</v>
      </c>
      <c r="I10" s="4">
        <v>1433797</v>
      </c>
      <c r="J10" s="3"/>
      <c r="K10" s="10" t="s">
        <v>16</v>
      </c>
      <c r="L10" s="3"/>
      <c r="M10" s="3"/>
    </row>
    <row r="11" spans="1:13" x14ac:dyDescent="0.35">
      <c r="A11">
        <v>900959048</v>
      </c>
      <c r="B11" t="s">
        <v>19</v>
      </c>
      <c r="C11" s="3"/>
      <c r="D11" s="6">
        <v>6546938</v>
      </c>
      <c r="E11" s="6" t="s">
        <v>12</v>
      </c>
      <c r="F11" s="7">
        <v>45594.792469791668</v>
      </c>
      <c r="G11" s="7">
        <v>45603</v>
      </c>
      <c r="H11" s="4">
        <v>509980</v>
      </c>
      <c r="I11" s="4">
        <v>509980</v>
      </c>
      <c r="J11" s="3"/>
      <c r="K11" s="10" t="s">
        <v>16</v>
      </c>
      <c r="L11" s="3"/>
      <c r="M11" s="3"/>
    </row>
    <row r="12" spans="1:13" x14ac:dyDescent="0.35">
      <c r="A12">
        <v>900959048</v>
      </c>
      <c r="B12" t="s">
        <v>19</v>
      </c>
      <c r="C12" s="3"/>
      <c r="D12" s="6">
        <v>6584436</v>
      </c>
      <c r="E12" s="6" t="s">
        <v>13</v>
      </c>
      <c r="F12" s="7">
        <v>45657.778389236111</v>
      </c>
      <c r="G12" s="7">
        <v>45691</v>
      </c>
      <c r="H12" s="4">
        <v>311900</v>
      </c>
      <c r="I12" s="4">
        <v>311900</v>
      </c>
      <c r="J12" s="3"/>
      <c r="K12" s="10" t="s">
        <v>16</v>
      </c>
      <c r="L12" s="3"/>
      <c r="M12" s="3"/>
    </row>
    <row r="13" spans="1:13" x14ac:dyDescent="0.35">
      <c r="A13">
        <v>900959048</v>
      </c>
      <c r="B13" t="s">
        <v>19</v>
      </c>
      <c r="C13" s="3"/>
      <c r="D13" s="6">
        <v>6584765</v>
      </c>
      <c r="E13" s="6" t="s">
        <v>13</v>
      </c>
      <c r="F13" s="7">
        <v>45659.342831747686</v>
      </c>
      <c r="G13" s="7">
        <v>45695</v>
      </c>
      <c r="H13" s="4">
        <v>274718</v>
      </c>
      <c r="I13" s="4">
        <v>274718</v>
      </c>
      <c r="J13" s="3"/>
      <c r="K13" s="10" t="s">
        <v>16</v>
      </c>
      <c r="L13" s="3"/>
      <c r="M13" s="3"/>
    </row>
    <row r="14" spans="1:13" x14ac:dyDescent="0.35">
      <c r="C14" s="97" t="s">
        <v>0</v>
      </c>
      <c r="D14" s="97"/>
      <c r="E14" s="97"/>
      <c r="F14" s="97"/>
      <c r="G14" s="97"/>
      <c r="H14" s="9">
        <f>SUM(H3:H13)</f>
        <v>28857063</v>
      </c>
      <c r="I14" s="9">
        <f>SUM(I3:I13)</f>
        <v>28857063</v>
      </c>
    </row>
  </sheetData>
  <sortState xmlns:xlrd2="http://schemas.microsoft.com/office/spreadsheetml/2017/richdata2" ref="C2:BC76">
    <sortCondition ref="D2:D76"/>
  </sortState>
  <mergeCells count="1">
    <mergeCell ref="C14:G14"/>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B39CD5-990D-4383-9A64-87C95C36B421}">
  <dimension ref="A3:C9"/>
  <sheetViews>
    <sheetView workbookViewId="0">
      <selection activeCell="A3" sqref="A3:C9"/>
    </sheetView>
  </sheetViews>
  <sheetFormatPr baseColWidth="10" defaultRowHeight="14.5" x14ac:dyDescent="0.35"/>
  <cols>
    <col min="1" max="1" width="59.1796875" bestFit="1" customWidth="1"/>
    <col min="2" max="2" width="14.81640625" bestFit="1" customWidth="1"/>
    <col min="3" max="3" width="22.90625" bestFit="1" customWidth="1"/>
  </cols>
  <sheetData>
    <row r="3" spans="1:3" x14ac:dyDescent="0.35">
      <c r="A3" s="92" t="s">
        <v>128</v>
      </c>
      <c r="B3" t="s">
        <v>130</v>
      </c>
      <c r="C3" t="s">
        <v>131</v>
      </c>
    </row>
    <row r="4" spans="1:3" x14ac:dyDescent="0.35">
      <c r="A4" s="93" t="s">
        <v>90</v>
      </c>
      <c r="B4">
        <v>7</v>
      </c>
      <c r="C4" s="94">
        <v>7325826</v>
      </c>
    </row>
    <row r="5" spans="1:3" x14ac:dyDescent="0.35">
      <c r="A5" s="93" t="s">
        <v>21</v>
      </c>
      <c r="B5">
        <v>1</v>
      </c>
      <c r="C5" s="94">
        <v>12555339</v>
      </c>
    </row>
    <row r="6" spans="1:3" x14ac:dyDescent="0.35">
      <c r="A6" s="93" t="s">
        <v>93</v>
      </c>
      <c r="B6">
        <v>1</v>
      </c>
      <c r="C6" s="94">
        <v>1958783</v>
      </c>
    </row>
    <row r="7" spans="1:3" x14ac:dyDescent="0.35">
      <c r="A7" s="93" t="s">
        <v>29</v>
      </c>
      <c r="B7">
        <v>1</v>
      </c>
      <c r="C7" s="94">
        <v>311900</v>
      </c>
    </row>
    <row r="8" spans="1:3" x14ac:dyDescent="0.35">
      <c r="A8" s="93" t="s">
        <v>48</v>
      </c>
      <c r="B8">
        <v>1</v>
      </c>
      <c r="C8" s="94">
        <v>6705215</v>
      </c>
    </row>
    <row r="9" spans="1:3" x14ac:dyDescent="0.35">
      <c r="A9" s="93" t="s">
        <v>129</v>
      </c>
      <c r="B9">
        <v>11</v>
      </c>
      <c r="C9" s="94">
        <v>28857063</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DA2B8CD-426E-4A64-95E0-6AD4F24FB89A}">
  <dimension ref="A1:AO16"/>
  <sheetViews>
    <sheetView tabSelected="1" workbookViewId="0">
      <selection activeCell="I17" sqref="I17"/>
    </sheetView>
  </sheetViews>
  <sheetFormatPr baseColWidth="10" defaultRowHeight="14.5" x14ac:dyDescent="0.35"/>
  <cols>
    <col min="1" max="1" width="8.1796875" bestFit="1" customWidth="1"/>
    <col min="4" max="4" width="6.6328125" bestFit="1" customWidth="1"/>
    <col min="5" max="5" width="8" bestFit="1" customWidth="1"/>
    <col min="7" max="8" width="8.453125" bestFit="1" customWidth="1"/>
    <col min="16" max="16" width="10.08984375" bestFit="1" customWidth="1"/>
    <col min="17" max="17" width="11.1796875" customWidth="1"/>
    <col min="18" max="18" width="8.7265625" bestFit="1" customWidth="1"/>
    <col min="19" max="19" width="9.1796875" bestFit="1" customWidth="1"/>
    <col min="21" max="21" width="11.6328125" customWidth="1"/>
    <col min="23" max="23" width="11.7265625" customWidth="1"/>
    <col min="27" max="27" width="13.90625" customWidth="1"/>
    <col min="33" max="33" width="14" customWidth="1"/>
    <col min="36" max="36" width="13.90625" bestFit="1" customWidth="1"/>
    <col min="37" max="37" width="9.6328125" bestFit="1" customWidth="1"/>
    <col min="38" max="38" width="13" customWidth="1"/>
    <col min="39" max="39" width="13.26953125" customWidth="1"/>
    <col min="41" max="41" width="12.81640625" customWidth="1"/>
  </cols>
  <sheetData>
    <row r="1" spans="1:41" s="24" customFormat="1" x14ac:dyDescent="0.35">
      <c r="A1" s="25"/>
      <c r="B1" s="26"/>
      <c r="C1" s="26"/>
      <c r="D1" s="26"/>
      <c r="E1" s="27"/>
      <c r="F1" s="26"/>
      <c r="G1" s="28"/>
      <c r="H1" s="28"/>
      <c r="I1" s="29">
        <f>+SUBTOTAL(9,I3:I26768)</f>
        <v>28857063</v>
      </c>
      <c r="J1" s="29">
        <f>+SUBTOTAL(9,J3:J26768)</f>
        <v>28857063</v>
      </c>
      <c r="K1" s="30">
        <f>+J1-SUM(AA1:AI1)</f>
        <v>0</v>
      </c>
      <c r="L1" s="30"/>
      <c r="M1" s="29">
        <f>+SUBTOTAL(9,M3:M26768)</f>
        <v>311900</v>
      </c>
      <c r="N1" s="31"/>
      <c r="O1" s="30"/>
      <c r="P1" s="32"/>
      <c r="Q1" s="32"/>
      <c r="R1" s="32"/>
      <c r="S1" s="32"/>
      <c r="T1" s="29">
        <f>+SUBTOTAL(9,T3:T26768)</f>
        <v>13821039</v>
      </c>
      <c r="U1" s="30"/>
      <c r="V1" s="30"/>
      <c r="W1" s="30"/>
      <c r="X1" s="30"/>
      <c r="Y1" s="30"/>
      <c r="Z1" s="30"/>
      <c r="AA1" s="29">
        <f t="shared" ref="AA1:AI1" si="0">+SUBTOTAL(9,AA3:AA26768)</f>
        <v>7325826</v>
      </c>
      <c r="AB1" s="29">
        <f t="shared" si="0"/>
        <v>12555339</v>
      </c>
      <c r="AC1" s="29">
        <f t="shared" si="0"/>
        <v>0</v>
      </c>
      <c r="AD1" s="29">
        <f t="shared" si="0"/>
        <v>0</v>
      </c>
      <c r="AE1" s="29">
        <f t="shared" si="0"/>
        <v>0</v>
      </c>
      <c r="AF1" s="29">
        <f t="shared" si="0"/>
        <v>1265700</v>
      </c>
      <c r="AG1" s="29">
        <f t="shared" si="0"/>
        <v>5751415</v>
      </c>
      <c r="AH1" s="29">
        <f t="shared" si="0"/>
        <v>1958783</v>
      </c>
      <c r="AI1" s="29">
        <f t="shared" si="0"/>
        <v>0</v>
      </c>
      <c r="AJ1" s="29">
        <f>+SUBTOTAL(9,AJ3:AJ26768)</f>
        <v>12765341</v>
      </c>
      <c r="AK1" s="33"/>
      <c r="AL1" s="33"/>
      <c r="AM1" s="33"/>
      <c r="AN1" s="33"/>
      <c r="AO1" s="34"/>
    </row>
    <row r="2" spans="1:41" s="24" customFormat="1" ht="30" x14ac:dyDescent="0.35">
      <c r="A2" s="11" t="s">
        <v>53</v>
      </c>
      <c r="B2" s="11" t="s">
        <v>54</v>
      </c>
      <c r="C2" s="11" t="s">
        <v>1</v>
      </c>
      <c r="D2" s="11" t="s">
        <v>2</v>
      </c>
      <c r="E2" s="12" t="s">
        <v>55</v>
      </c>
      <c r="F2" s="11" t="s">
        <v>56</v>
      </c>
      <c r="G2" s="13" t="s">
        <v>4</v>
      </c>
      <c r="H2" s="13" t="s">
        <v>5</v>
      </c>
      <c r="I2" s="14" t="s">
        <v>6</v>
      </c>
      <c r="J2" s="14" t="s">
        <v>7</v>
      </c>
      <c r="K2" s="15" t="s">
        <v>57</v>
      </c>
      <c r="L2" s="16" t="str">
        <f ca="1">+CONCATENATE("ESTADO EPS ",TEXT(TODAY(),"DD-MM-YYYY"))</f>
        <v>ESTADO EPS 22-04-2025</v>
      </c>
      <c r="M2" s="17" t="s">
        <v>58</v>
      </c>
      <c r="N2" s="18" t="s">
        <v>59</v>
      </c>
      <c r="O2" s="19" t="s">
        <v>60</v>
      </c>
      <c r="P2" s="20" t="s">
        <v>61</v>
      </c>
      <c r="Q2" s="20" t="s">
        <v>62</v>
      </c>
      <c r="R2" s="20" t="s">
        <v>63</v>
      </c>
      <c r="S2" s="20" t="s">
        <v>64</v>
      </c>
      <c r="T2" s="21" t="s">
        <v>67</v>
      </c>
      <c r="U2" s="21" t="s">
        <v>68</v>
      </c>
      <c r="V2" s="21" t="s">
        <v>69</v>
      </c>
      <c r="W2" s="21" t="s">
        <v>70</v>
      </c>
      <c r="X2" s="21" t="s">
        <v>71</v>
      </c>
      <c r="Y2" s="21" t="s">
        <v>72</v>
      </c>
      <c r="Z2" s="21" t="s">
        <v>73</v>
      </c>
      <c r="AA2" s="22" t="s">
        <v>74</v>
      </c>
      <c r="AB2" s="22" t="s">
        <v>75</v>
      </c>
      <c r="AC2" s="22" t="s">
        <v>76</v>
      </c>
      <c r="AD2" s="22" t="s">
        <v>66</v>
      </c>
      <c r="AE2" s="22" t="s">
        <v>77</v>
      </c>
      <c r="AF2" s="22" t="s">
        <v>65</v>
      </c>
      <c r="AG2" s="22" t="s">
        <v>78</v>
      </c>
      <c r="AH2" s="22" t="s">
        <v>79</v>
      </c>
      <c r="AI2" s="22" t="s">
        <v>80</v>
      </c>
      <c r="AJ2" s="23" t="s">
        <v>81</v>
      </c>
      <c r="AK2" s="23" t="s">
        <v>82</v>
      </c>
      <c r="AL2" s="23" t="s">
        <v>83</v>
      </c>
      <c r="AM2" s="23" t="s">
        <v>84</v>
      </c>
      <c r="AN2" s="23" t="s">
        <v>85</v>
      </c>
      <c r="AO2" s="23" t="s">
        <v>86</v>
      </c>
    </row>
    <row r="3" spans="1:41" x14ac:dyDescent="0.35">
      <c r="A3" s="35">
        <v>900959048</v>
      </c>
      <c r="B3" s="36" t="s">
        <v>19</v>
      </c>
      <c r="C3" s="35"/>
      <c r="D3" s="35">
        <v>6510757</v>
      </c>
      <c r="E3" s="40">
        <v>6510757</v>
      </c>
      <c r="F3" s="35" t="s">
        <v>33</v>
      </c>
      <c r="G3" s="37">
        <v>45493.07464756944</v>
      </c>
      <c r="H3" s="37">
        <v>45505</v>
      </c>
      <c r="I3" s="38">
        <v>87322</v>
      </c>
      <c r="J3" s="38">
        <v>87322</v>
      </c>
      <c r="K3" s="35" t="s">
        <v>88</v>
      </c>
      <c r="L3" s="35" t="s">
        <v>90</v>
      </c>
      <c r="M3" s="35">
        <v>0</v>
      </c>
      <c r="N3" s="35"/>
      <c r="O3" s="35" t="s">
        <v>30</v>
      </c>
      <c r="P3" s="37">
        <v>45493</v>
      </c>
      <c r="Q3" s="37">
        <v>45505</v>
      </c>
      <c r="R3" s="37">
        <v>45518</v>
      </c>
      <c r="S3" s="37"/>
      <c r="T3" s="35">
        <v>0</v>
      </c>
      <c r="U3" s="35"/>
      <c r="V3" s="35"/>
      <c r="W3" s="35"/>
      <c r="X3" s="35" t="s">
        <v>34</v>
      </c>
      <c r="Y3" s="35"/>
      <c r="Z3" s="35" t="s">
        <v>35</v>
      </c>
      <c r="AA3" s="38">
        <v>87322</v>
      </c>
      <c r="AB3" s="35"/>
      <c r="AC3" s="35"/>
      <c r="AD3" s="35"/>
      <c r="AE3" s="35"/>
      <c r="AF3" s="35"/>
      <c r="AG3" s="35"/>
      <c r="AH3" s="35"/>
      <c r="AI3" s="35"/>
      <c r="AJ3" s="41">
        <v>87322</v>
      </c>
      <c r="AK3" s="35"/>
      <c r="AL3" s="35">
        <v>4800066053</v>
      </c>
      <c r="AM3" s="37">
        <v>45611</v>
      </c>
      <c r="AN3" s="26"/>
      <c r="AO3" s="41">
        <v>2044138</v>
      </c>
    </row>
    <row r="4" spans="1:41" x14ac:dyDescent="0.35">
      <c r="A4" s="35">
        <v>900959048</v>
      </c>
      <c r="B4" s="36" t="s">
        <v>19</v>
      </c>
      <c r="C4" s="35"/>
      <c r="D4" s="35">
        <v>6584765</v>
      </c>
      <c r="E4" s="40">
        <v>6584765</v>
      </c>
      <c r="F4" s="35" t="s">
        <v>36</v>
      </c>
      <c r="G4" s="37">
        <v>45659.342831747686</v>
      </c>
      <c r="H4" s="37">
        <v>45695</v>
      </c>
      <c r="I4" s="38">
        <v>274718</v>
      </c>
      <c r="J4" s="38">
        <v>274718</v>
      </c>
      <c r="K4" s="35" t="e">
        <v>#N/A</v>
      </c>
      <c r="L4" s="35" t="s">
        <v>90</v>
      </c>
      <c r="M4" s="35">
        <v>0</v>
      </c>
      <c r="N4" s="35"/>
      <c r="O4" s="35" t="s">
        <v>30</v>
      </c>
      <c r="P4" s="37">
        <v>45659</v>
      </c>
      <c r="Q4" s="37">
        <v>45695</v>
      </c>
      <c r="R4" s="37">
        <v>45713</v>
      </c>
      <c r="S4" s="37"/>
      <c r="T4" s="35">
        <v>0</v>
      </c>
      <c r="U4" s="35"/>
      <c r="V4" s="35"/>
      <c r="W4" s="35"/>
      <c r="X4" s="35" t="s">
        <v>31</v>
      </c>
      <c r="Y4" s="35"/>
      <c r="Z4" s="35" t="s">
        <v>32</v>
      </c>
      <c r="AA4" s="38">
        <v>274718</v>
      </c>
      <c r="AB4" s="35"/>
      <c r="AC4" s="35"/>
      <c r="AD4" s="35"/>
      <c r="AE4" s="35"/>
      <c r="AF4" s="35"/>
      <c r="AG4" s="35"/>
      <c r="AH4" s="35"/>
      <c r="AI4" s="35"/>
      <c r="AJ4" s="41">
        <v>274718</v>
      </c>
      <c r="AK4" s="35"/>
      <c r="AL4" s="35">
        <v>2201605268</v>
      </c>
      <c r="AM4" s="37">
        <v>45747</v>
      </c>
      <c r="AN4" s="35"/>
      <c r="AO4" s="41">
        <v>10382890</v>
      </c>
    </row>
    <row r="5" spans="1:41" x14ac:dyDescent="0.35">
      <c r="A5" s="35">
        <v>900959048</v>
      </c>
      <c r="B5" s="36" t="s">
        <v>19</v>
      </c>
      <c r="C5" s="35"/>
      <c r="D5" s="35">
        <v>6507827</v>
      </c>
      <c r="E5" s="40">
        <v>6507827</v>
      </c>
      <c r="F5" s="35" t="s">
        <v>37</v>
      </c>
      <c r="G5" s="37">
        <v>45484.594292094902</v>
      </c>
      <c r="H5" s="37">
        <v>45506</v>
      </c>
      <c r="I5" s="38">
        <v>338313</v>
      </c>
      <c r="J5" s="38">
        <v>338313</v>
      </c>
      <c r="K5" s="35" t="s">
        <v>88</v>
      </c>
      <c r="L5" s="35" t="s">
        <v>90</v>
      </c>
      <c r="M5" s="35">
        <v>0</v>
      </c>
      <c r="N5" s="35"/>
      <c r="O5" s="35" t="s">
        <v>30</v>
      </c>
      <c r="P5" s="37">
        <v>45484</v>
      </c>
      <c r="Q5" s="37">
        <v>45505</v>
      </c>
      <c r="R5" s="37">
        <v>45592</v>
      </c>
      <c r="S5" s="37"/>
      <c r="T5" s="35">
        <v>0</v>
      </c>
      <c r="U5" s="35"/>
      <c r="V5" s="35"/>
      <c r="W5" s="35"/>
      <c r="X5" s="35" t="s">
        <v>34</v>
      </c>
      <c r="Y5" s="35"/>
      <c r="Z5" s="35" t="s">
        <v>35</v>
      </c>
      <c r="AA5" s="38">
        <v>338313</v>
      </c>
      <c r="AB5" s="35"/>
      <c r="AC5" s="35"/>
      <c r="AD5" s="35"/>
      <c r="AE5" s="35"/>
      <c r="AF5" s="35"/>
      <c r="AG5" s="35"/>
      <c r="AH5" s="35"/>
      <c r="AI5" s="35"/>
      <c r="AJ5" s="41">
        <v>338313</v>
      </c>
      <c r="AK5" s="35"/>
      <c r="AL5" s="35">
        <v>2201566835</v>
      </c>
      <c r="AM5" s="37">
        <v>45623</v>
      </c>
      <c r="AN5" s="35" t="s">
        <v>91</v>
      </c>
      <c r="AO5" s="41">
        <v>338313</v>
      </c>
    </row>
    <row r="6" spans="1:41" x14ac:dyDescent="0.35">
      <c r="A6" s="35">
        <v>900959048</v>
      </c>
      <c r="B6" s="36" t="s">
        <v>19</v>
      </c>
      <c r="C6" s="35"/>
      <c r="D6" s="35">
        <v>6546938</v>
      </c>
      <c r="E6" s="40">
        <v>6546938</v>
      </c>
      <c r="F6" s="35" t="s">
        <v>38</v>
      </c>
      <c r="G6" s="37">
        <v>45594.792469791668</v>
      </c>
      <c r="H6" s="37">
        <v>45603</v>
      </c>
      <c r="I6" s="38">
        <v>509980</v>
      </c>
      <c r="J6" s="38">
        <v>509980</v>
      </c>
      <c r="K6" s="35" t="s">
        <v>89</v>
      </c>
      <c r="L6" s="35" t="s">
        <v>90</v>
      </c>
      <c r="M6" s="35">
        <v>0</v>
      </c>
      <c r="N6" s="35"/>
      <c r="O6" s="35" t="s">
        <v>30</v>
      </c>
      <c r="P6" s="37">
        <v>45594</v>
      </c>
      <c r="Q6" s="37">
        <v>45603</v>
      </c>
      <c r="R6" s="37">
        <v>45624</v>
      </c>
      <c r="S6" s="37"/>
      <c r="T6" s="35">
        <v>0</v>
      </c>
      <c r="U6" s="35"/>
      <c r="V6" s="35"/>
      <c r="W6" s="35"/>
      <c r="X6" s="35" t="s">
        <v>31</v>
      </c>
      <c r="Y6" s="35"/>
      <c r="Z6" s="35" t="s">
        <v>32</v>
      </c>
      <c r="AA6" s="38">
        <v>509980</v>
      </c>
      <c r="AB6" s="35"/>
      <c r="AC6" s="35"/>
      <c r="AD6" s="35"/>
      <c r="AE6" s="35"/>
      <c r="AF6" s="35"/>
      <c r="AG6" s="35"/>
      <c r="AH6" s="35"/>
      <c r="AI6" s="35"/>
      <c r="AJ6" s="41">
        <v>509980</v>
      </c>
      <c r="AK6" s="35"/>
      <c r="AL6" s="35">
        <v>2201605268</v>
      </c>
      <c r="AM6" s="37">
        <v>45747</v>
      </c>
      <c r="AN6" s="35" t="s">
        <v>92</v>
      </c>
      <c r="AO6" s="41">
        <v>10382890</v>
      </c>
    </row>
    <row r="7" spans="1:41" x14ac:dyDescent="0.35">
      <c r="A7" s="35">
        <v>900959048</v>
      </c>
      <c r="B7" s="36" t="s">
        <v>19</v>
      </c>
      <c r="C7" s="35"/>
      <c r="D7" s="35">
        <v>6505746</v>
      </c>
      <c r="E7" s="40">
        <v>6505746</v>
      </c>
      <c r="F7" s="35" t="s">
        <v>39</v>
      </c>
      <c r="G7" s="37">
        <v>45478.608146527775</v>
      </c>
      <c r="H7" s="37">
        <v>45506</v>
      </c>
      <c r="I7" s="38">
        <v>523019</v>
      </c>
      <c r="J7" s="38">
        <v>523019</v>
      </c>
      <c r="K7" s="35" t="s">
        <v>88</v>
      </c>
      <c r="L7" s="35" t="s">
        <v>90</v>
      </c>
      <c r="M7" s="35">
        <v>0</v>
      </c>
      <c r="N7" s="35"/>
      <c r="O7" s="35" t="s">
        <v>30</v>
      </c>
      <c r="P7" s="37">
        <v>45478</v>
      </c>
      <c r="Q7" s="37">
        <v>45505</v>
      </c>
      <c r="R7" s="37">
        <v>45581</v>
      </c>
      <c r="S7" s="37"/>
      <c r="T7" s="35">
        <v>0</v>
      </c>
      <c r="U7" s="35"/>
      <c r="V7" s="35"/>
      <c r="W7" s="35"/>
      <c r="X7" s="35" t="s">
        <v>31</v>
      </c>
      <c r="Y7" s="35"/>
      <c r="Z7" s="35" t="s">
        <v>35</v>
      </c>
      <c r="AA7" s="38">
        <v>523019</v>
      </c>
      <c r="AB7" s="35"/>
      <c r="AC7" s="35"/>
      <c r="AD7" s="35"/>
      <c r="AE7" s="35"/>
      <c r="AF7" s="35"/>
      <c r="AG7" s="35"/>
      <c r="AH7" s="35"/>
      <c r="AI7" s="35"/>
      <c r="AJ7" s="41">
        <v>523019</v>
      </c>
      <c r="AK7" s="35"/>
      <c r="AL7" s="35">
        <v>4800066053</v>
      </c>
      <c r="AM7" s="37">
        <v>45611</v>
      </c>
      <c r="AN7" s="35" t="s">
        <v>92</v>
      </c>
      <c r="AO7" s="41">
        <v>2044138</v>
      </c>
    </row>
    <row r="8" spans="1:41" x14ac:dyDescent="0.35">
      <c r="A8" s="35">
        <v>900959048</v>
      </c>
      <c r="B8" s="36" t="s">
        <v>19</v>
      </c>
      <c r="C8" s="35"/>
      <c r="D8" s="35">
        <v>6535037</v>
      </c>
      <c r="E8" s="40">
        <v>6535037</v>
      </c>
      <c r="F8" s="35" t="s">
        <v>40</v>
      </c>
      <c r="G8" s="37">
        <v>45561.744009953705</v>
      </c>
      <c r="H8" s="37">
        <v>45568</v>
      </c>
      <c r="I8" s="38">
        <v>1433797</v>
      </c>
      <c r="J8" s="38">
        <v>1433797</v>
      </c>
      <c r="K8" s="35" t="s">
        <v>88</v>
      </c>
      <c r="L8" s="35" t="s">
        <v>90</v>
      </c>
      <c r="M8" s="35">
        <v>0</v>
      </c>
      <c r="N8" s="35"/>
      <c r="O8" s="35" t="s">
        <v>30</v>
      </c>
      <c r="P8" s="37">
        <v>45561</v>
      </c>
      <c r="Q8" s="37">
        <v>45573</v>
      </c>
      <c r="R8" s="37">
        <v>45581</v>
      </c>
      <c r="S8" s="37"/>
      <c r="T8" s="35">
        <v>0</v>
      </c>
      <c r="U8" s="35"/>
      <c r="V8" s="35"/>
      <c r="W8" s="35"/>
      <c r="X8" s="35" t="s">
        <v>26</v>
      </c>
      <c r="Y8" s="35"/>
      <c r="Z8" s="35" t="s">
        <v>32</v>
      </c>
      <c r="AA8" s="38">
        <v>1433797</v>
      </c>
      <c r="AB8" s="35"/>
      <c r="AC8" s="35"/>
      <c r="AD8" s="35"/>
      <c r="AE8" s="35"/>
      <c r="AF8" s="35"/>
      <c r="AG8" s="35"/>
      <c r="AH8" s="35"/>
      <c r="AI8" s="35"/>
      <c r="AJ8" s="41">
        <v>1433797</v>
      </c>
      <c r="AK8" s="35"/>
      <c r="AL8" s="35">
        <v>4800066053</v>
      </c>
      <c r="AM8" s="37">
        <v>45611</v>
      </c>
      <c r="AN8" s="35" t="s">
        <v>92</v>
      </c>
      <c r="AO8" s="41">
        <v>2044138</v>
      </c>
    </row>
    <row r="9" spans="1:41" x14ac:dyDescent="0.35">
      <c r="A9" s="35">
        <v>900959048</v>
      </c>
      <c r="B9" s="36" t="s">
        <v>19</v>
      </c>
      <c r="C9" s="35"/>
      <c r="D9" s="35">
        <v>6379622</v>
      </c>
      <c r="E9" s="40">
        <v>6379622</v>
      </c>
      <c r="F9" s="35" t="s">
        <v>41</v>
      </c>
      <c r="G9" s="37">
        <v>45095.720718287033</v>
      </c>
      <c r="H9" s="37">
        <v>45126</v>
      </c>
      <c r="I9" s="38">
        <v>4158677</v>
      </c>
      <c r="J9" s="38">
        <v>4158677</v>
      </c>
      <c r="K9" s="35" t="s">
        <v>87</v>
      </c>
      <c r="L9" s="35" t="s">
        <v>90</v>
      </c>
      <c r="M9" s="35">
        <v>0</v>
      </c>
      <c r="N9" s="35"/>
      <c r="O9" s="35" t="s">
        <v>30</v>
      </c>
      <c r="P9" s="37">
        <v>45095</v>
      </c>
      <c r="Q9" s="37">
        <v>45692</v>
      </c>
      <c r="R9" s="37">
        <v>45713</v>
      </c>
      <c r="S9" s="37"/>
      <c r="T9" s="35">
        <v>0</v>
      </c>
      <c r="U9" s="35"/>
      <c r="V9" s="35"/>
      <c r="W9" s="35"/>
      <c r="X9" s="35" t="s">
        <v>42</v>
      </c>
      <c r="Y9" s="35"/>
      <c r="Z9" s="35" t="s">
        <v>43</v>
      </c>
      <c r="AA9" s="38">
        <v>4158677</v>
      </c>
      <c r="AB9" s="35"/>
      <c r="AC9" s="35"/>
      <c r="AD9" s="35"/>
      <c r="AE9" s="35"/>
      <c r="AF9" s="35"/>
      <c r="AG9" s="35"/>
      <c r="AH9" s="35"/>
      <c r="AI9" s="35"/>
      <c r="AJ9" s="41">
        <v>4158677</v>
      </c>
      <c r="AK9" s="35"/>
      <c r="AL9" s="35">
        <v>2201605268</v>
      </c>
      <c r="AM9" s="37">
        <v>45747</v>
      </c>
      <c r="AN9" s="35" t="s">
        <v>91</v>
      </c>
      <c r="AO9" s="41">
        <v>10382890</v>
      </c>
    </row>
    <row r="10" spans="1:41" x14ac:dyDescent="0.35">
      <c r="A10" s="35">
        <v>900959048</v>
      </c>
      <c r="B10" s="36" t="s">
        <v>19</v>
      </c>
      <c r="C10" s="35"/>
      <c r="D10" s="35">
        <v>6333257</v>
      </c>
      <c r="E10" s="40">
        <v>6333257</v>
      </c>
      <c r="F10" s="35" t="s">
        <v>20</v>
      </c>
      <c r="G10" s="37">
        <v>44967.842782870372</v>
      </c>
      <c r="H10" s="37">
        <v>45030</v>
      </c>
      <c r="I10" s="38">
        <v>12555339</v>
      </c>
      <c r="J10" s="38">
        <v>12555339</v>
      </c>
      <c r="K10" s="35" t="s">
        <v>87</v>
      </c>
      <c r="L10" s="35" t="s">
        <v>21</v>
      </c>
      <c r="M10" s="35">
        <v>0</v>
      </c>
      <c r="N10" s="35"/>
      <c r="O10" s="35" t="s">
        <v>22</v>
      </c>
      <c r="P10" s="37">
        <v>44967</v>
      </c>
      <c r="Q10" s="37">
        <v>45727</v>
      </c>
      <c r="R10" s="37"/>
      <c r="S10" s="37">
        <v>45735</v>
      </c>
      <c r="T10" s="38">
        <v>12555339</v>
      </c>
      <c r="U10" s="35" t="s">
        <v>23</v>
      </c>
      <c r="V10" s="35" t="s">
        <v>24</v>
      </c>
      <c r="W10" s="35" t="s">
        <v>25</v>
      </c>
      <c r="X10" s="35" t="s">
        <v>26</v>
      </c>
      <c r="Y10" s="35" t="s">
        <v>27</v>
      </c>
      <c r="Z10" s="35"/>
      <c r="AA10" s="35"/>
      <c r="AB10" s="38">
        <v>12555339</v>
      </c>
      <c r="AC10" s="35"/>
      <c r="AD10" s="35"/>
      <c r="AE10" s="35"/>
      <c r="AF10" s="35"/>
      <c r="AG10" s="35"/>
      <c r="AH10" s="35"/>
      <c r="AI10" s="35"/>
      <c r="AJ10" s="35">
        <v>0</v>
      </c>
      <c r="AK10" s="35"/>
      <c r="AL10" s="35"/>
      <c r="AM10" s="35"/>
      <c r="AN10" s="3"/>
      <c r="AO10" s="35">
        <v>0</v>
      </c>
    </row>
    <row r="11" spans="1:41" x14ac:dyDescent="0.35">
      <c r="A11" s="35">
        <v>900959048</v>
      </c>
      <c r="B11" s="36" t="s">
        <v>19</v>
      </c>
      <c r="C11" s="35"/>
      <c r="D11" s="35">
        <v>6584436</v>
      </c>
      <c r="E11" s="40">
        <v>6584436</v>
      </c>
      <c r="F11" s="35" t="s">
        <v>28</v>
      </c>
      <c r="G11" s="37">
        <v>45657.778389236111</v>
      </c>
      <c r="H11" s="37">
        <v>45691</v>
      </c>
      <c r="I11" s="38">
        <v>311900</v>
      </c>
      <c r="J11" s="38">
        <v>311900</v>
      </c>
      <c r="K11" s="35" t="e">
        <v>#N/A</v>
      </c>
      <c r="L11" s="35" t="s">
        <v>29</v>
      </c>
      <c r="M11" s="39">
        <v>311900</v>
      </c>
      <c r="N11" s="35">
        <v>1222567166</v>
      </c>
      <c r="O11" s="35" t="s">
        <v>30</v>
      </c>
      <c r="P11" s="37">
        <v>45657</v>
      </c>
      <c r="Q11" s="37">
        <v>45691</v>
      </c>
      <c r="R11" s="37">
        <v>45713</v>
      </c>
      <c r="S11" s="37"/>
      <c r="T11" s="35">
        <v>0</v>
      </c>
      <c r="U11" s="35"/>
      <c r="V11" s="35"/>
      <c r="W11" s="35"/>
      <c r="X11" s="35" t="s">
        <v>31</v>
      </c>
      <c r="Y11" s="35"/>
      <c r="Z11" s="35" t="s">
        <v>32</v>
      </c>
      <c r="AA11" s="35"/>
      <c r="AB11" s="35"/>
      <c r="AC11" s="35"/>
      <c r="AD11" s="35"/>
      <c r="AE11" s="35"/>
      <c r="AF11" s="35"/>
      <c r="AG11" s="38">
        <v>311900</v>
      </c>
      <c r="AH11" s="35"/>
      <c r="AI11" s="35"/>
      <c r="AJ11" s="35">
        <v>0</v>
      </c>
      <c r="AK11" s="35"/>
      <c r="AL11" s="35"/>
      <c r="AM11" s="35"/>
      <c r="AN11" s="35"/>
      <c r="AO11" s="35">
        <v>0</v>
      </c>
    </row>
    <row r="12" spans="1:41" x14ac:dyDescent="0.35">
      <c r="A12" s="35">
        <v>900959048</v>
      </c>
      <c r="B12" s="36" t="s">
        <v>19</v>
      </c>
      <c r="C12" s="35"/>
      <c r="D12" s="35">
        <v>6528589</v>
      </c>
      <c r="E12" s="40">
        <v>6528589</v>
      </c>
      <c r="F12" s="35" t="s">
        <v>47</v>
      </c>
      <c r="G12" s="37">
        <v>45544.893611770829</v>
      </c>
      <c r="H12" s="37">
        <v>45580</v>
      </c>
      <c r="I12" s="38">
        <v>6705215</v>
      </c>
      <c r="J12" s="38">
        <v>6705215</v>
      </c>
      <c r="K12" s="35" t="s">
        <v>87</v>
      </c>
      <c r="L12" s="35" t="s">
        <v>48</v>
      </c>
      <c r="M12" s="35">
        <v>0</v>
      </c>
      <c r="N12" s="35"/>
      <c r="O12" s="35" t="s">
        <v>49</v>
      </c>
      <c r="P12" s="37">
        <v>45544</v>
      </c>
      <c r="Q12" s="37">
        <v>45691</v>
      </c>
      <c r="R12" s="37">
        <v>45703</v>
      </c>
      <c r="S12" s="37"/>
      <c r="T12" s="38">
        <v>1265700</v>
      </c>
      <c r="U12" s="35" t="s">
        <v>50</v>
      </c>
      <c r="V12" s="35" t="s">
        <v>51</v>
      </c>
      <c r="W12" s="35" t="s">
        <v>52</v>
      </c>
      <c r="X12" s="35" t="s">
        <v>26</v>
      </c>
      <c r="Y12" s="35" t="s">
        <v>27</v>
      </c>
      <c r="Z12" s="35" t="s">
        <v>32</v>
      </c>
      <c r="AA12" s="35"/>
      <c r="AB12" s="35"/>
      <c r="AC12" s="35"/>
      <c r="AD12" s="35"/>
      <c r="AE12" s="35"/>
      <c r="AF12" s="38">
        <v>1265700</v>
      </c>
      <c r="AG12" s="38">
        <v>5439515</v>
      </c>
      <c r="AH12" s="35"/>
      <c r="AI12" s="35"/>
      <c r="AJ12" s="41">
        <v>5439515</v>
      </c>
      <c r="AK12" s="35"/>
      <c r="AL12" s="35">
        <v>2201605268</v>
      </c>
      <c r="AM12" s="37">
        <v>45747</v>
      </c>
      <c r="AN12" s="35" t="s">
        <v>92</v>
      </c>
      <c r="AO12" s="41">
        <v>10382890</v>
      </c>
    </row>
    <row r="13" spans="1:41" x14ac:dyDescent="0.35">
      <c r="A13" s="35">
        <v>900959048</v>
      </c>
      <c r="B13" s="36" t="s">
        <v>19</v>
      </c>
      <c r="C13" s="35"/>
      <c r="D13" s="35">
        <v>6399487</v>
      </c>
      <c r="E13" s="40">
        <v>6399487</v>
      </c>
      <c r="F13" s="35" t="s">
        <v>44</v>
      </c>
      <c r="G13" s="37">
        <v>45154.812837847217</v>
      </c>
      <c r="H13" s="37">
        <v>45204</v>
      </c>
      <c r="I13" s="38">
        <v>1958783</v>
      </c>
      <c r="J13" s="38">
        <v>1958783</v>
      </c>
      <c r="K13" s="35" t="s">
        <v>87</v>
      </c>
      <c r="L13" s="35" t="s">
        <v>93</v>
      </c>
      <c r="M13" s="35">
        <v>0</v>
      </c>
      <c r="N13" s="35"/>
      <c r="O13" s="35" t="s">
        <v>45</v>
      </c>
      <c r="P13" s="37">
        <v>45154</v>
      </c>
      <c r="Q13" s="37">
        <v>45691</v>
      </c>
      <c r="R13" s="37"/>
      <c r="S13" s="37"/>
      <c r="T13" s="35">
        <v>0</v>
      </c>
      <c r="U13" s="35"/>
      <c r="V13" s="35"/>
      <c r="W13" s="35"/>
      <c r="X13" s="35" t="s">
        <v>46</v>
      </c>
      <c r="Y13" s="35"/>
      <c r="Z13" s="35"/>
      <c r="AA13" s="35"/>
      <c r="AB13" s="35"/>
      <c r="AC13" s="35"/>
      <c r="AD13" s="35"/>
      <c r="AE13" s="35"/>
      <c r="AF13" s="35"/>
      <c r="AG13" s="35"/>
      <c r="AH13" s="38">
        <v>1958783</v>
      </c>
      <c r="AI13" s="35"/>
      <c r="AJ13" s="35">
        <v>0</v>
      </c>
      <c r="AK13" s="35"/>
      <c r="AL13" s="35"/>
      <c r="AM13" s="37"/>
      <c r="AN13" s="35" t="s">
        <v>91</v>
      </c>
      <c r="AO13" s="35">
        <v>0</v>
      </c>
    </row>
    <row r="16" spans="1:41" x14ac:dyDescent="0.35">
      <c r="AA16" s="96"/>
      <c r="AB16" s="96"/>
      <c r="AC16" s="96"/>
      <c r="AD16" s="96"/>
      <c r="AE16" s="96"/>
      <c r="AF16" s="96"/>
      <c r="AG16" s="96"/>
      <c r="AH16" s="96"/>
      <c r="AI16" s="96"/>
      <c r="AJ16" s="95"/>
    </row>
  </sheetData>
  <protectedRanges>
    <protectedRange algorithmName="SHA-512" hashValue="9+ah9tJAD1d4FIK7boMSAp9ZhkqWOsKcliwsS35JSOsk0Aea+c/2yFVjBeVDsv7trYxT+iUP9dPVCIbjcjaMoQ==" saltValue="Z7GArlXd1BdcXotzmJqK/w==" spinCount="100000" sqref="A3:B13" name="Rango1_4_15"/>
  </protectedRanges>
  <conditionalFormatting sqref="D3:D13">
    <cfRule type="duplicateValues" dxfId="3" priority="2"/>
  </conditionalFormatting>
  <conditionalFormatting sqref="E1">
    <cfRule type="duplicateValues" dxfId="2" priority="4"/>
  </conditionalFormatting>
  <conditionalFormatting sqref="E2">
    <cfRule type="duplicateValues" dxfId="1" priority="3"/>
  </conditionalFormatting>
  <conditionalFormatting sqref="E3:E13">
    <cfRule type="duplicateValues" dxfId="0" priority="1"/>
  </conditionalFormatting>
  <dataValidations count="1">
    <dataValidation type="whole" operator="greaterThan" allowBlank="1" showInputMessage="1" showErrorMessage="1" errorTitle="DATO ERRADO" error="El valor debe ser diferente de cero" sqref="I6:J13 AA6:AA9 AB10 AG11 AH13" xr:uid="{99E3DC5D-C154-4B99-84B5-07B0B978EF3B}">
      <formula1>1</formula1>
    </dataValidation>
  </dataValidation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8587BBE-1500-48BC-A3C6-BAD373683A41}">
  <dimension ref="B1:J42"/>
  <sheetViews>
    <sheetView showGridLines="0" topLeftCell="A15" zoomScaleNormal="100" workbookViewId="0">
      <selection activeCell="F28" sqref="F28"/>
    </sheetView>
  </sheetViews>
  <sheetFormatPr baseColWidth="10" defaultColWidth="10.90625" defaultRowHeight="12.5" x14ac:dyDescent="0.25"/>
  <cols>
    <col min="1" max="1" width="1" style="42" customWidth="1"/>
    <col min="2" max="2" width="10.90625" style="42"/>
    <col min="3" max="3" width="17.54296875" style="42" customWidth="1"/>
    <col min="4" max="4" width="11.54296875" style="42" customWidth="1"/>
    <col min="5" max="8" width="10.90625" style="42"/>
    <col min="9" max="9" width="22.54296875" style="42" customWidth="1"/>
    <col min="10" max="10" width="14" style="42" customWidth="1"/>
    <col min="11" max="11" width="1.81640625" style="42" customWidth="1"/>
    <col min="12" max="16384" width="10.90625" style="42"/>
  </cols>
  <sheetData>
    <row r="1" spans="2:10" ht="6" customHeight="1" thickBot="1" x14ac:dyDescent="0.3"/>
    <row r="2" spans="2:10" ht="19.5" customHeight="1" x14ac:dyDescent="0.25">
      <c r="B2" s="43"/>
      <c r="C2" s="44"/>
      <c r="D2" s="98" t="s">
        <v>94</v>
      </c>
      <c r="E2" s="99"/>
      <c r="F2" s="99"/>
      <c r="G2" s="99"/>
      <c r="H2" s="99"/>
      <c r="I2" s="100"/>
      <c r="J2" s="104" t="s">
        <v>95</v>
      </c>
    </row>
    <row r="3" spans="2:10" ht="15.75" customHeight="1" thickBot="1" x14ac:dyDescent="0.3">
      <c r="B3" s="45"/>
      <c r="C3" s="46"/>
      <c r="D3" s="101"/>
      <c r="E3" s="102"/>
      <c r="F3" s="102"/>
      <c r="G3" s="102"/>
      <c r="H3" s="102"/>
      <c r="I3" s="103"/>
      <c r="J3" s="105"/>
    </row>
    <row r="4" spans="2:10" ht="13" x14ac:dyDescent="0.25">
      <c r="B4" s="45"/>
      <c r="C4" s="46"/>
      <c r="D4" s="47"/>
      <c r="E4" s="48"/>
      <c r="F4" s="48"/>
      <c r="G4" s="48"/>
      <c r="H4" s="48"/>
      <c r="I4" s="49"/>
      <c r="J4" s="50"/>
    </row>
    <row r="5" spans="2:10" ht="13" x14ac:dyDescent="0.25">
      <c r="B5" s="45"/>
      <c r="C5" s="46"/>
      <c r="D5" s="51" t="s">
        <v>96</v>
      </c>
      <c r="E5" s="52"/>
      <c r="F5" s="52"/>
      <c r="G5" s="52"/>
      <c r="H5" s="52"/>
      <c r="I5" s="53"/>
      <c r="J5" s="53" t="s">
        <v>97</v>
      </c>
    </row>
    <row r="6" spans="2:10" ht="13.5" thickBot="1" x14ac:dyDescent="0.3">
      <c r="B6" s="54"/>
      <c r="C6" s="55"/>
      <c r="D6" s="56"/>
      <c r="E6" s="57"/>
      <c r="F6" s="57"/>
      <c r="G6" s="57"/>
      <c r="H6" s="57"/>
      <c r="I6" s="58"/>
      <c r="J6" s="59"/>
    </row>
    <row r="7" spans="2:10" x14ac:dyDescent="0.25">
      <c r="B7" s="60"/>
      <c r="J7" s="61"/>
    </row>
    <row r="8" spans="2:10" x14ac:dyDescent="0.25">
      <c r="B8" s="60"/>
      <c r="J8" s="61"/>
    </row>
    <row r="9" spans="2:10" x14ac:dyDescent="0.25">
      <c r="B9" s="60"/>
      <c r="C9" s="42" t="str">
        <f ca="1">+CONCATENATE("Santiago de Cali, ",TEXT(TODAY(),"MMMM DD YYYY"))</f>
        <v>Santiago de Cali, abril 22 2025</v>
      </c>
      <c r="J9" s="61"/>
    </row>
    <row r="10" spans="2:10" ht="13" x14ac:dyDescent="0.3">
      <c r="B10" s="60"/>
      <c r="C10" s="62"/>
      <c r="E10" s="63"/>
      <c r="H10" s="64"/>
      <c r="J10" s="61"/>
    </row>
    <row r="11" spans="2:10" x14ac:dyDescent="0.25">
      <c r="B11" s="60"/>
      <c r="J11" s="61"/>
    </row>
    <row r="12" spans="2:10" ht="13" x14ac:dyDescent="0.3">
      <c r="B12" s="60"/>
      <c r="C12" s="62" t="s">
        <v>124</v>
      </c>
      <c r="J12" s="61"/>
    </row>
    <row r="13" spans="2:10" ht="13" x14ac:dyDescent="0.3">
      <c r="B13" s="60"/>
      <c r="C13" s="62" t="s">
        <v>125</v>
      </c>
      <c r="J13" s="61"/>
    </row>
    <row r="14" spans="2:10" x14ac:dyDescent="0.25">
      <c r="B14" s="60"/>
      <c r="J14" s="61"/>
    </row>
    <row r="15" spans="2:10" x14ac:dyDescent="0.25">
      <c r="B15" s="60"/>
      <c r="C15" s="106" t="s">
        <v>126</v>
      </c>
      <c r="D15" s="106"/>
      <c r="E15" s="106"/>
      <c r="F15" s="106"/>
      <c r="G15" s="106"/>
      <c r="H15" s="106"/>
      <c r="I15" s="106"/>
      <c r="J15" s="61"/>
    </row>
    <row r="16" spans="2:10" x14ac:dyDescent="0.25">
      <c r="B16" s="60"/>
      <c r="C16" s="65"/>
      <c r="J16" s="61"/>
    </row>
    <row r="17" spans="2:10" ht="13" x14ac:dyDescent="0.25">
      <c r="B17" s="60"/>
      <c r="C17" s="106" t="s">
        <v>127</v>
      </c>
      <c r="D17" s="106"/>
      <c r="E17" s="106"/>
      <c r="H17" s="66" t="s">
        <v>98</v>
      </c>
      <c r="I17" s="67" t="s">
        <v>99</v>
      </c>
      <c r="J17" s="61"/>
    </row>
    <row r="18" spans="2:10" ht="13" x14ac:dyDescent="0.3">
      <c r="B18" s="60"/>
      <c r="C18" s="62" t="s">
        <v>100</v>
      </c>
      <c r="D18" s="62"/>
      <c r="E18" s="62"/>
      <c r="F18" s="62"/>
      <c r="H18" s="68">
        <v>11</v>
      </c>
      <c r="I18" s="69">
        <v>28857063</v>
      </c>
      <c r="J18" s="61"/>
    </row>
    <row r="19" spans="2:10" x14ac:dyDescent="0.25">
      <c r="B19" s="60"/>
      <c r="C19" s="42" t="s">
        <v>101</v>
      </c>
      <c r="H19" s="70">
        <v>7</v>
      </c>
      <c r="I19" s="69">
        <v>7325826</v>
      </c>
      <c r="J19" s="61"/>
    </row>
    <row r="20" spans="2:10" x14ac:dyDescent="0.25">
      <c r="B20" s="60"/>
      <c r="C20" s="42" t="s">
        <v>102</v>
      </c>
      <c r="H20" s="70">
        <v>1</v>
      </c>
      <c r="I20" s="69">
        <v>12555339</v>
      </c>
      <c r="J20" s="61"/>
    </row>
    <row r="21" spans="2:10" x14ac:dyDescent="0.25">
      <c r="B21" s="60"/>
      <c r="C21" s="42" t="s">
        <v>103</v>
      </c>
      <c r="H21" s="70">
        <v>0</v>
      </c>
      <c r="I21" s="69">
        <v>0</v>
      </c>
      <c r="J21" s="61"/>
    </row>
    <row r="22" spans="2:10" x14ac:dyDescent="0.25">
      <c r="B22" s="60"/>
      <c r="C22" s="42" t="s">
        <v>104</v>
      </c>
      <c r="H22" s="70">
        <v>0</v>
      </c>
      <c r="I22" s="69">
        <v>0</v>
      </c>
      <c r="J22" s="61"/>
    </row>
    <row r="23" spans="2:10" x14ac:dyDescent="0.25">
      <c r="B23" s="60"/>
      <c r="C23" s="42" t="s">
        <v>105</v>
      </c>
      <c r="H23" s="70">
        <v>0</v>
      </c>
      <c r="I23" s="69">
        <v>0</v>
      </c>
      <c r="J23" s="61"/>
    </row>
    <row r="24" spans="2:10" ht="13" thickBot="1" x14ac:dyDescent="0.3">
      <c r="B24" s="60"/>
      <c r="C24" s="42" t="s">
        <v>106</v>
      </c>
      <c r="H24" s="71">
        <v>1</v>
      </c>
      <c r="I24" s="72">
        <v>1265700</v>
      </c>
      <c r="J24" s="61"/>
    </row>
    <row r="25" spans="2:10" ht="13" x14ac:dyDescent="0.3">
      <c r="B25" s="60"/>
      <c r="C25" s="62" t="s">
        <v>107</v>
      </c>
      <c r="D25" s="62"/>
      <c r="E25" s="62"/>
      <c r="F25" s="62"/>
      <c r="H25" s="68">
        <f>H19+H20+H21+H22+H24+H23</f>
        <v>9</v>
      </c>
      <c r="I25" s="73">
        <f>I19+I20+I21+I22+I24+I23</f>
        <v>21146865</v>
      </c>
      <c r="J25" s="61"/>
    </row>
    <row r="26" spans="2:10" x14ac:dyDescent="0.25">
      <c r="B26" s="60"/>
      <c r="C26" s="42" t="s">
        <v>108</v>
      </c>
      <c r="H26" s="70">
        <v>1</v>
      </c>
      <c r="I26" s="69">
        <v>5751415</v>
      </c>
      <c r="J26" s="61"/>
    </row>
    <row r="27" spans="2:10" ht="13" thickBot="1" x14ac:dyDescent="0.3">
      <c r="B27" s="60"/>
      <c r="C27" s="42" t="s">
        <v>79</v>
      </c>
      <c r="H27" s="71">
        <v>1</v>
      </c>
      <c r="I27" s="72">
        <v>1958783</v>
      </c>
      <c r="J27" s="61"/>
    </row>
    <row r="28" spans="2:10" ht="13" x14ac:dyDescent="0.3">
      <c r="B28" s="60"/>
      <c r="C28" s="62" t="s">
        <v>109</v>
      </c>
      <c r="D28" s="62"/>
      <c r="E28" s="62"/>
      <c r="F28" s="62"/>
      <c r="H28" s="68">
        <f>H26+H27</f>
        <v>2</v>
      </c>
      <c r="I28" s="73">
        <f>I26+I27</f>
        <v>7710198</v>
      </c>
      <c r="J28" s="61"/>
    </row>
    <row r="29" spans="2:10" ht="13.5" thickBot="1" x14ac:dyDescent="0.35">
      <c r="B29" s="60"/>
      <c r="C29" s="42" t="s">
        <v>110</v>
      </c>
      <c r="D29" s="62"/>
      <c r="E29" s="62"/>
      <c r="F29" s="62"/>
      <c r="H29" s="71">
        <v>0</v>
      </c>
      <c r="I29" s="72">
        <v>0</v>
      </c>
      <c r="J29" s="61"/>
    </row>
    <row r="30" spans="2:10" ht="13" x14ac:dyDescent="0.3">
      <c r="B30" s="60"/>
      <c r="C30" s="62" t="s">
        <v>111</v>
      </c>
      <c r="D30" s="62"/>
      <c r="E30" s="62"/>
      <c r="F30" s="62"/>
      <c r="H30" s="70">
        <f>H29</f>
        <v>0</v>
      </c>
      <c r="I30" s="69">
        <f>I29</f>
        <v>0</v>
      </c>
      <c r="J30" s="61"/>
    </row>
    <row r="31" spans="2:10" ht="13" x14ac:dyDescent="0.3">
      <c r="B31" s="60"/>
      <c r="C31" s="62"/>
      <c r="D31" s="62"/>
      <c r="E31" s="62"/>
      <c r="F31" s="62"/>
      <c r="H31" s="74"/>
      <c r="I31" s="73"/>
      <c r="J31" s="61"/>
    </row>
    <row r="32" spans="2:10" ht="13.5" thickBot="1" x14ac:dyDescent="0.35">
      <c r="B32" s="60"/>
      <c r="C32" s="62" t="s">
        <v>112</v>
      </c>
      <c r="D32" s="62"/>
      <c r="H32" s="75">
        <f>H25+H28+H30</f>
        <v>11</v>
      </c>
      <c r="I32" s="76">
        <f>I25+I28+I30</f>
        <v>28857063</v>
      </c>
      <c r="J32" s="61"/>
    </row>
    <row r="33" spans="2:10" ht="13.5" thickTop="1" x14ac:dyDescent="0.3">
      <c r="B33" s="60"/>
      <c r="C33" s="62"/>
      <c r="D33" s="62"/>
      <c r="H33" s="77">
        <f>+H18-H32</f>
        <v>0</v>
      </c>
      <c r="I33" s="69">
        <f>+I18-I32</f>
        <v>0</v>
      </c>
      <c r="J33" s="61"/>
    </row>
    <row r="34" spans="2:10" x14ac:dyDescent="0.25">
      <c r="B34" s="60"/>
      <c r="G34" s="77"/>
      <c r="H34" s="77"/>
      <c r="I34" s="77"/>
      <c r="J34" s="61"/>
    </row>
    <row r="35" spans="2:10" ht="14.5" x14ac:dyDescent="0.35">
      <c r="B35" s="60"/>
      <c r="G35" s="77"/>
      <c r="H35"/>
      <c r="I35" s="77"/>
      <c r="J35" s="61"/>
    </row>
    <row r="36" spans="2:10" ht="13" x14ac:dyDescent="0.3">
      <c r="B36" s="60"/>
      <c r="C36" s="62"/>
      <c r="G36" s="77"/>
      <c r="H36" s="77"/>
      <c r="I36" s="77"/>
      <c r="J36" s="61"/>
    </row>
    <row r="37" spans="2:10" ht="13.5" thickBot="1" x14ac:dyDescent="0.35">
      <c r="B37" s="60"/>
      <c r="C37" s="78" t="s">
        <v>132</v>
      </c>
      <c r="D37" s="79"/>
      <c r="H37" s="78" t="s">
        <v>113</v>
      </c>
      <c r="I37" s="79"/>
      <c r="J37" s="61"/>
    </row>
    <row r="38" spans="2:10" ht="13" x14ac:dyDescent="0.3">
      <c r="B38" s="60"/>
      <c r="C38" s="62" t="s">
        <v>133</v>
      </c>
      <c r="D38" s="77"/>
      <c r="H38" s="80" t="s">
        <v>114</v>
      </c>
      <c r="I38" s="77"/>
      <c r="J38" s="61"/>
    </row>
    <row r="39" spans="2:10" ht="13" x14ac:dyDescent="0.3">
      <c r="B39" s="60"/>
      <c r="C39" s="62" t="s">
        <v>134</v>
      </c>
      <c r="H39" s="62" t="s">
        <v>115</v>
      </c>
      <c r="I39" s="77"/>
      <c r="J39" s="61"/>
    </row>
    <row r="40" spans="2:10" x14ac:dyDescent="0.25">
      <c r="B40" s="60"/>
      <c r="G40" s="77"/>
      <c r="H40" s="77"/>
      <c r="I40" s="77"/>
      <c r="J40" s="61"/>
    </row>
    <row r="41" spans="2:10" ht="12.75" customHeight="1" x14ac:dyDescent="0.25">
      <c r="B41" s="60"/>
      <c r="C41" s="107" t="s">
        <v>116</v>
      </c>
      <c r="D41" s="107"/>
      <c r="E41" s="107"/>
      <c r="F41" s="107"/>
      <c r="G41" s="107"/>
      <c r="H41" s="107"/>
      <c r="I41" s="107"/>
      <c r="J41" s="61"/>
    </row>
    <row r="42" spans="2:10" ht="18.75" customHeight="1" thickBot="1" x14ac:dyDescent="0.3">
      <c r="B42" s="81"/>
      <c r="C42" s="82"/>
      <c r="D42" s="82"/>
      <c r="E42" s="82"/>
      <c r="F42" s="82"/>
      <c r="G42" s="82"/>
      <c r="H42" s="82"/>
      <c r="I42" s="82"/>
      <c r="J42" s="83"/>
    </row>
  </sheetData>
  <mergeCells count="5">
    <mergeCell ref="D2:I3"/>
    <mergeCell ref="J2:J3"/>
    <mergeCell ref="C15:I15"/>
    <mergeCell ref="C17:E17"/>
    <mergeCell ref="C41:I41"/>
  </mergeCells>
  <pageMargins left="0.7" right="0.7" top="0.75" bottom="0.75" header="0.3" footer="0.3"/>
  <pageSetup scale="73" orientation="portrait"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12048A3-BF14-485A-B3CA-9C6731FD370B}">
  <dimension ref="B1:J43"/>
  <sheetViews>
    <sheetView showGridLines="0" topLeftCell="A3" zoomScale="84" zoomScaleNormal="84" zoomScaleSheetLayoutView="100" workbookViewId="0">
      <selection activeCell="L12" sqref="L12"/>
    </sheetView>
  </sheetViews>
  <sheetFormatPr baseColWidth="10" defaultColWidth="11.453125" defaultRowHeight="12.5" x14ac:dyDescent="0.25"/>
  <cols>
    <col min="1" max="1" width="4.453125" style="42" customWidth="1"/>
    <col min="2" max="2" width="11.453125" style="42"/>
    <col min="3" max="3" width="12.81640625" style="42" customWidth="1"/>
    <col min="4" max="4" width="22" style="42" customWidth="1"/>
    <col min="5" max="8" width="11.453125" style="42"/>
    <col min="9" max="9" width="24.81640625" style="42" customWidth="1"/>
    <col min="10" max="10" width="12.54296875" style="42" customWidth="1"/>
    <col min="11" max="11" width="1.81640625" style="42" customWidth="1"/>
    <col min="12" max="16384" width="11.453125" style="42"/>
  </cols>
  <sheetData>
    <row r="1" spans="2:10" ht="18" customHeight="1" thickBot="1" x14ac:dyDescent="0.3"/>
    <row r="2" spans="2:10" ht="19.5" customHeight="1" x14ac:dyDescent="0.25">
      <c r="B2" s="43"/>
      <c r="C2" s="44"/>
      <c r="D2" s="98" t="s">
        <v>117</v>
      </c>
      <c r="E2" s="99"/>
      <c r="F2" s="99"/>
      <c r="G2" s="99"/>
      <c r="H2" s="99"/>
      <c r="I2" s="100"/>
      <c r="J2" s="104" t="s">
        <v>95</v>
      </c>
    </row>
    <row r="3" spans="2:10" ht="15.75" customHeight="1" thickBot="1" x14ac:dyDescent="0.3">
      <c r="B3" s="45"/>
      <c r="C3" s="46"/>
      <c r="D3" s="101"/>
      <c r="E3" s="102"/>
      <c r="F3" s="102"/>
      <c r="G3" s="102"/>
      <c r="H3" s="102"/>
      <c r="I3" s="103"/>
      <c r="J3" s="105"/>
    </row>
    <row r="4" spans="2:10" ht="13" x14ac:dyDescent="0.25">
      <c r="B4" s="45"/>
      <c r="C4" s="46"/>
      <c r="E4" s="48"/>
      <c r="F4" s="48"/>
      <c r="G4" s="48"/>
      <c r="H4" s="48"/>
      <c r="I4" s="49"/>
      <c r="J4" s="50"/>
    </row>
    <row r="5" spans="2:10" ht="13" x14ac:dyDescent="0.25">
      <c r="B5" s="45"/>
      <c r="C5" s="46"/>
      <c r="D5" s="109" t="s">
        <v>118</v>
      </c>
      <c r="E5" s="110"/>
      <c r="F5" s="110"/>
      <c r="G5" s="110"/>
      <c r="H5" s="110"/>
      <c r="I5" s="111"/>
      <c r="J5" s="53" t="s">
        <v>119</v>
      </c>
    </row>
    <row r="6" spans="2:10" ht="13.5" thickBot="1" x14ac:dyDescent="0.3">
      <c r="B6" s="54"/>
      <c r="C6" s="55"/>
      <c r="D6" s="56"/>
      <c r="E6" s="57"/>
      <c r="F6" s="57"/>
      <c r="G6" s="57"/>
      <c r="H6" s="57"/>
      <c r="I6" s="58"/>
      <c r="J6" s="59"/>
    </row>
    <row r="7" spans="2:10" x14ac:dyDescent="0.25">
      <c r="B7" s="60"/>
      <c r="J7" s="61"/>
    </row>
    <row r="8" spans="2:10" x14ac:dyDescent="0.25">
      <c r="B8" s="60"/>
      <c r="J8" s="61"/>
    </row>
    <row r="9" spans="2:10" x14ac:dyDescent="0.25">
      <c r="B9" s="60"/>
      <c r="C9" s="42" t="str">
        <f ca="1">+CONCATENATE("Santiago de Cali, ",TEXT(TODAY(),"MMMM DD YYYY"))</f>
        <v>Santiago de Cali, abril 22 2025</v>
      </c>
      <c r="D9" s="64"/>
      <c r="E9" s="63"/>
      <c r="J9" s="61"/>
    </row>
    <row r="10" spans="2:10" ht="13" x14ac:dyDescent="0.3">
      <c r="B10" s="60"/>
      <c r="C10" s="62"/>
      <c r="J10" s="61"/>
    </row>
    <row r="11" spans="2:10" ht="13" x14ac:dyDescent="0.3">
      <c r="B11" s="60"/>
      <c r="C11" s="62" t="str">
        <f>+'FOR-CSA-018'!C12</f>
        <v>Señores : SUBRED INTEGRADA DE SERVICIOS DE SALUD</v>
      </c>
      <c r="J11" s="61"/>
    </row>
    <row r="12" spans="2:10" ht="13" x14ac:dyDescent="0.3">
      <c r="B12" s="60"/>
      <c r="C12" s="62" t="str">
        <f>+'FOR-CSA-018'!C13</f>
        <v>NIT: 900959048</v>
      </c>
      <c r="J12" s="61"/>
    </row>
    <row r="13" spans="2:10" x14ac:dyDescent="0.25">
      <c r="B13" s="60"/>
      <c r="J13" s="61"/>
    </row>
    <row r="14" spans="2:10" x14ac:dyDescent="0.25">
      <c r="B14" s="60"/>
      <c r="C14" s="42" t="s">
        <v>120</v>
      </c>
      <c r="J14" s="61"/>
    </row>
    <row r="15" spans="2:10" x14ac:dyDescent="0.25">
      <c r="B15" s="60"/>
      <c r="C15" s="112"/>
      <c r="D15" s="112"/>
      <c r="E15" s="112"/>
      <c r="F15" s="112"/>
      <c r="G15" s="112"/>
      <c r="H15" s="112"/>
      <c r="I15" s="112"/>
      <c r="J15" s="61"/>
    </row>
    <row r="16" spans="2:10" ht="13" x14ac:dyDescent="0.3">
      <c r="B16" s="60"/>
      <c r="C16" s="84"/>
      <c r="D16" s="63"/>
      <c r="H16" s="85" t="s">
        <v>98</v>
      </c>
      <c r="I16" s="85" t="s">
        <v>99</v>
      </c>
      <c r="J16" s="61"/>
    </row>
    <row r="17" spans="2:10" ht="13" x14ac:dyDescent="0.3">
      <c r="B17" s="60"/>
      <c r="C17" s="113" t="s">
        <v>127</v>
      </c>
      <c r="D17" s="113"/>
      <c r="E17" s="113"/>
      <c r="F17" s="62"/>
      <c r="H17" s="86">
        <f>+SUM(H18:H23)</f>
        <v>9</v>
      </c>
      <c r="I17" s="87">
        <f>+SUM(I18:I23)</f>
        <v>13821039</v>
      </c>
      <c r="J17" s="61"/>
    </row>
    <row r="18" spans="2:10" x14ac:dyDescent="0.25">
      <c r="B18" s="60"/>
      <c r="C18" s="42" t="s">
        <v>101</v>
      </c>
      <c r="H18" s="88">
        <f>+'FOR-CSA-018'!H19</f>
        <v>7</v>
      </c>
      <c r="I18" s="77">
        <v>0</v>
      </c>
      <c r="J18" s="61"/>
    </row>
    <row r="19" spans="2:10" x14ac:dyDescent="0.25">
      <c r="B19" s="60"/>
      <c r="C19" s="42" t="s">
        <v>102</v>
      </c>
      <c r="H19" s="88">
        <f>+'FOR-CSA-018'!H20</f>
        <v>1</v>
      </c>
      <c r="I19" s="89">
        <f>+'FOR-CSA-018'!I20</f>
        <v>12555339</v>
      </c>
      <c r="J19" s="61"/>
    </row>
    <row r="20" spans="2:10" x14ac:dyDescent="0.25">
      <c r="B20" s="60"/>
      <c r="C20" s="42" t="s">
        <v>103</v>
      </c>
      <c r="H20" s="88">
        <f>+'FOR-CSA-018'!H21</f>
        <v>0</v>
      </c>
      <c r="I20" s="89">
        <f>+'FOR-CSA-018'!I21</f>
        <v>0</v>
      </c>
      <c r="J20" s="61"/>
    </row>
    <row r="21" spans="2:10" x14ac:dyDescent="0.25">
      <c r="B21" s="60"/>
      <c r="C21" s="42" t="s">
        <v>104</v>
      </c>
      <c r="H21" s="88">
        <f>+'FOR-CSA-018'!H22</f>
        <v>0</v>
      </c>
      <c r="I21" s="89">
        <f>+'FOR-CSA-018'!I22</f>
        <v>0</v>
      </c>
      <c r="J21" s="61"/>
    </row>
    <row r="22" spans="2:10" x14ac:dyDescent="0.25">
      <c r="B22" s="60"/>
      <c r="C22" s="42" t="s">
        <v>105</v>
      </c>
      <c r="H22" s="88">
        <f>+'FOR-CSA-018'!H23</f>
        <v>0</v>
      </c>
      <c r="I22" s="89">
        <f>+'FOR-CSA-018'!I23</f>
        <v>0</v>
      </c>
      <c r="J22" s="61"/>
    </row>
    <row r="23" spans="2:10" x14ac:dyDescent="0.25">
      <c r="B23" s="60"/>
      <c r="C23" s="42" t="s">
        <v>121</v>
      </c>
      <c r="H23" s="88">
        <f>+'FOR-CSA-018'!H24</f>
        <v>1</v>
      </c>
      <c r="I23" s="89">
        <f>+'FOR-CSA-018'!I24</f>
        <v>1265700</v>
      </c>
      <c r="J23" s="61"/>
    </row>
    <row r="24" spans="2:10" ht="13" x14ac:dyDescent="0.3">
      <c r="B24" s="60"/>
      <c r="C24" s="62" t="s">
        <v>122</v>
      </c>
      <c r="D24" s="62"/>
      <c r="E24" s="62"/>
      <c r="F24" s="62"/>
      <c r="H24" s="86">
        <f>SUM(H18:H23)</f>
        <v>9</v>
      </c>
      <c r="I24" s="87">
        <f>+SUBTOTAL(9,I18:I23)</f>
        <v>13821039</v>
      </c>
      <c r="J24" s="61"/>
    </row>
    <row r="25" spans="2:10" ht="13.5" thickBot="1" x14ac:dyDescent="0.35">
      <c r="B25" s="60"/>
      <c r="C25" s="62"/>
      <c r="D25" s="62"/>
      <c r="H25" s="90"/>
      <c r="I25" s="91"/>
      <c r="J25" s="61"/>
    </row>
    <row r="26" spans="2:10" ht="13.5" thickTop="1" x14ac:dyDescent="0.3">
      <c r="B26" s="60"/>
      <c r="C26" s="62"/>
      <c r="D26" s="62"/>
      <c r="H26" s="77"/>
      <c r="I26" s="69"/>
      <c r="J26" s="61"/>
    </row>
    <row r="27" spans="2:10" ht="13" x14ac:dyDescent="0.3">
      <c r="B27" s="60"/>
      <c r="C27" s="62"/>
      <c r="D27" s="62"/>
      <c r="H27" s="77"/>
      <c r="I27" s="69"/>
      <c r="J27" s="61"/>
    </row>
    <row r="28" spans="2:10" ht="13" x14ac:dyDescent="0.3">
      <c r="B28" s="60"/>
      <c r="C28" s="62"/>
      <c r="D28" s="62"/>
      <c r="H28" s="77"/>
      <c r="I28" s="69"/>
      <c r="J28" s="61"/>
    </row>
    <row r="29" spans="2:10" x14ac:dyDescent="0.25">
      <c r="B29" s="60"/>
      <c r="G29" s="77"/>
      <c r="H29" s="77"/>
      <c r="I29" s="77"/>
      <c r="J29" s="61"/>
    </row>
    <row r="30" spans="2:10" ht="13.5" thickBot="1" x14ac:dyDescent="0.35">
      <c r="B30" s="60"/>
      <c r="C30" s="78" t="str">
        <f>+'FOR-CSA-018'!C37</f>
        <v>Sandra Milena Vargas Cortes</v>
      </c>
      <c r="D30" s="78"/>
      <c r="G30" s="78" t="str">
        <f>+'FOR-CSA-018'!H37</f>
        <v xml:space="preserve">Lizeth Ome </v>
      </c>
      <c r="H30" s="79"/>
      <c r="I30" s="77"/>
      <c r="J30" s="61"/>
    </row>
    <row r="31" spans="2:10" ht="13" x14ac:dyDescent="0.3">
      <c r="B31" s="60"/>
      <c r="C31" s="80" t="str">
        <f>+'FOR-CSA-018'!C38</f>
        <v>Profesional de Cartera</v>
      </c>
      <c r="D31" s="80"/>
      <c r="G31" s="80" t="str">
        <f>+'FOR-CSA-018'!H38</f>
        <v>Cartera - Cuentas Salud</v>
      </c>
      <c r="H31" s="77"/>
      <c r="I31" s="77"/>
      <c r="J31" s="61"/>
    </row>
    <row r="32" spans="2:10" ht="13" x14ac:dyDescent="0.3">
      <c r="B32" s="60"/>
      <c r="C32" s="80" t="str">
        <f>+'FOR-CSA-018'!C39</f>
        <v xml:space="preserve"> SUBRED INTEGRADA DE SERVICIOS DE SALUD</v>
      </c>
      <c r="D32" s="80"/>
      <c r="G32" s="80" t="str">
        <f>+'FOR-CSA-018'!H39</f>
        <v>EPS Comfenalco Valle.</v>
      </c>
      <c r="H32" s="77"/>
      <c r="I32" s="77"/>
      <c r="J32" s="61"/>
    </row>
    <row r="33" spans="2:10" ht="13" x14ac:dyDescent="0.3">
      <c r="B33" s="60"/>
      <c r="C33" s="80"/>
      <c r="D33" s="80"/>
      <c r="G33" s="80"/>
      <c r="H33" s="77"/>
      <c r="I33" s="77"/>
      <c r="J33" s="61"/>
    </row>
    <row r="34" spans="2:10" ht="13" x14ac:dyDescent="0.3">
      <c r="B34" s="60"/>
      <c r="C34" s="80"/>
      <c r="D34" s="80"/>
      <c r="G34" s="80"/>
      <c r="H34" s="77"/>
      <c r="I34" s="77"/>
      <c r="J34" s="61"/>
    </row>
    <row r="35" spans="2:10" ht="14" x14ac:dyDescent="0.25">
      <c r="B35" s="60"/>
      <c r="C35" s="108" t="s">
        <v>123</v>
      </c>
      <c r="D35" s="108"/>
      <c r="E35" s="108"/>
      <c r="F35" s="108"/>
      <c r="G35" s="108"/>
      <c r="H35" s="108"/>
      <c r="I35" s="108"/>
      <c r="J35" s="61"/>
    </row>
    <row r="36" spans="2:10" ht="13" x14ac:dyDescent="0.3">
      <c r="B36" s="60"/>
      <c r="C36" s="80"/>
      <c r="D36" s="80"/>
      <c r="G36" s="80"/>
      <c r="H36" s="77"/>
      <c r="I36" s="77"/>
      <c r="J36" s="61"/>
    </row>
    <row r="37" spans="2:10" ht="18.75" customHeight="1" thickBot="1" x14ac:dyDescent="0.3">
      <c r="B37" s="81"/>
      <c r="C37" s="82"/>
      <c r="D37" s="82"/>
      <c r="E37" s="82"/>
      <c r="F37" s="82"/>
      <c r="G37" s="79"/>
      <c r="H37" s="79"/>
      <c r="I37" s="79"/>
      <c r="J37" s="83"/>
    </row>
    <row r="43" spans="2:10" ht="14.5" x14ac:dyDescent="0.35">
      <c r="D43"/>
    </row>
  </sheetData>
  <mergeCells count="6">
    <mergeCell ref="C35:I35"/>
    <mergeCell ref="D2:I3"/>
    <mergeCell ref="J2:J3"/>
    <mergeCell ref="D5:I5"/>
    <mergeCell ref="C15:I15"/>
    <mergeCell ref="C17:E17"/>
  </mergeCells>
  <pageMargins left="0.7" right="0.7" top="0.75" bottom="0.75" header="0.3" footer="0.3"/>
  <pageSetup scale="66"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5</vt:i4>
      </vt:variant>
    </vt:vector>
  </HeadingPairs>
  <TitlesOfParts>
    <vt:vector size="5" baseType="lpstr">
      <vt:lpstr>INFOF IPS</vt:lpstr>
      <vt:lpstr>Hoja4</vt:lpstr>
      <vt:lpstr>ESTADO DE CADA FACT</vt:lpstr>
      <vt:lpstr>FOR-CSA-018</vt:lpstr>
      <vt:lpstr>CIRCULAR 030</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Sandra Milena Vargas Cortes</dc:creator>
  <cp:lastModifiedBy>Neyla Lizeth Ome Guamanga</cp:lastModifiedBy>
  <cp:lastPrinted>2025-04-22T14:00:57Z</cp:lastPrinted>
  <dcterms:created xsi:type="dcterms:W3CDTF">2025-04-04T14:38:17Z</dcterms:created>
  <dcterms:modified xsi:type="dcterms:W3CDTF">2025-04-22T14:18:50Z</dcterms:modified>
</cp:coreProperties>
</file>