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4. ABRIL\NIT 900807482 E.S.E HOSP DE LA VEGA\"/>
    </mc:Choice>
  </mc:AlternateContent>
  <xr:revisionPtr revIDLastSave="0" documentId="13_ncr:1_{AC0B7EF1-0F37-4C9A-944A-7563F1CD8018}" xr6:coauthVersionLast="47" xr6:coauthVersionMax="47" xr10:uidLastSave="{00000000-0000-0000-0000-000000000000}"/>
  <bookViews>
    <workbookView xWindow="-110" yWindow="-110" windowWidth="19420" windowHeight="11500" activeTab="2" xr2:uid="{00000000-000D-0000-FFFF-FFFF00000000}"/>
  </bookViews>
  <sheets>
    <sheet name="INFO IPS" sheetId="1" r:id="rId1"/>
    <sheet name="ESTADO CADA FACT" sheetId="2" r:id="rId2"/>
    <sheet name="FOR-CSA-018" sheetId="3" r:id="rId3"/>
    <sheet name="CIRCULAR 030" sheetId="4" r:id="rId4"/>
  </sheets>
  <externalReferences>
    <externalReference r:id="rId5"/>
    <externalReference r:id="rId6"/>
  </externalReferences>
  <definedNames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4" l="1"/>
  <c r="C11" i="4"/>
  <c r="I32" i="4"/>
  <c r="C32" i="4"/>
  <c r="I31" i="4"/>
  <c r="C31" i="4"/>
  <c r="I30" i="4"/>
  <c r="C30" i="4"/>
  <c r="I23" i="4"/>
  <c r="H23" i="4"/>
  <c r="I22" i="4"/>
  <c r="H22" i="4"/>
  <c r="I21" i="4"/>
  <c r="H21" i="4"/>
  <c r="I20" i="4"/>
  <c r="H20" i="4"/>
  <c r="I19" i="4"/>
  <c r="H19" i="4"/>
  <c r="H18" i="4"/>
  <c r="C9" i="4"/>
  <c r="I30" i="3"/>
  <c r="H30" i="3"/>
  <c r="I28" i="3"/>
  <c r="H28" i="3"/>
  <c r="I25" i="3"/>
  <c r="H25" i="3"/>
  <c r="C9" i="3"/>
  <c r="H32" i="3" l="1"/>
  <c r="H33" i="3" s="1"/>
  <c r="H17" i="4"/>
  <c r="H24" i="4"/>
  <c r="I24" i="4"/>
  <c r="I32" i="3"/>
  <c r="I33" i="3" s="1"/>
  <c r="I17" i="4"/>
  <c r="O2" i="2" l="1"/>
  <c r="AO1" i="2"/>
  <c r="AN1" i="2"/>
  <c r="AM1" i="2"/>
  <c r="AL1" i="2"/>
  <c r="AK1" i="2"/>
  <c r="AJ1" i="2"/>
  <c r="AI1" i="2"/>
  <c r="AH1" i="2"/>
  <c r="AG1" i="2"/>
  <c r="AF1" i="2"/>
  <c r="Y1" i="2"/>
  <c r="P1" i="2"/>
  <c r="J1" i="2"/>
  <c r="I1" i="2"/>
  <c r="N1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  <author>tc={ED9940A4-B407-4FFD-BA74-8B50C9C8DFDB}</author>
  </authors>
  <commentList>
    <comment ref="A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3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3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3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3" authorId="1" shapeId="0" xr:uid="{ED9940A4-B407-4FFD-BA74-8B50C9C8DFD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1 - 30 de 31 - 60 etc</t>
      </text>
    </comment>
    <comment ref="F3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EMISION DE LA FACTURA
</t>
        </r>
      </text>
    </comment>
    <comment ref="G3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ANTE LA EPS</t>
        </r>
      </text>
    </comment>
  </commentList>
</comments>
</file>

<file path=xl/sharedStrings.xml><?xml version="1.0" encoding="utf-8"?>
<sst xmlns="http://schemas.openxmlformats.org/spreadsheetml/2006/main" count="135" uniqueCount="104">
  <si>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</si>
  <si>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</si>
  <si>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</si>
  <si>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</si>
  <si>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</si>
  <si>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</si>
  <si>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</si>
  <si>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</si>
  <si>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</si>
  <si>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</si>
  <si>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</si>
  <si>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</si>
  <si>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Edad de la cartera</t>
  </si>
  <si>
    <t>HOJA 1 DE 1</t>
  </si>
  <si>
    <t>VERSION 0</t>
  </si>
  <si>
    <t>FOR-CSA-001</t>
  </si>
  <si>
    <t>REPORTE CARTERA DETALLADA IPS</t>
  </si>
  <si>
    <t>HLV</t>
  </si>
  <si>
    <t>180-360</t>
  </si>
  <si>
    <t xml:space="preserve">no tenemos contrato </t>
  </si>
  <si>
    <t>La Vega Cundinamarca</t>
  </si>
  <si>
    <t xml:space="preserve">CONSULTA URGENCIAS POR MEDICINA GENERAL </t>
  </si>
  <si>
    <t>N/A</t>
  </si>
  <si>
    <t>FACTURA</t>
  </si>
  <si>
    <t>LLAVE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</si>
  <si>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</si>
  <si>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</si>
  <si>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</si>
  <si>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</si>
  <si>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</si>
  <si>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</si>
  <si>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</si>
  <si>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</si>
  <si>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DIAS</t>
  </si>
  <si>
    <t>EDAD</t>
  </si>
  <si>
    <t>GLOSA PDTE</t>
  </si>
  <si>
    <t>GLOSA ACEPTADA</t>
  </si>
  <si>
    <t>DEVOLUCION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</si>
  <si>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</si>
  <si>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</si>
  <si>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</si>
  <si>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</si>
  <si>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</si>
  <si>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</si>
  <si>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</si>
  <si>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</si>
  <si>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</si>
  <si>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</si>
  <si>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</si>
  <si>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</si>
  <si>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</si>
  <si>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</si>
  <si>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</si>
  <si>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</si>
  <si>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</si>
  <si>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</si>
  <si>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</si>
  <si>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</si>
  <si>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E.S.E HOSP DE LA VEGA</t>
  </si>
  <si>
    <t>HLV899866</t>
  </si>
  <si>
    <t>900807482_HLV899866</t>
  </si>
  <si>
    <t>Devuelta</t>
  </si>
  <si>
    <t>Corriente</t>
  </si>
  <si>
    <t>AUT: SE REALIZA DEVOLUCIÓN DE FACTURA CON SOPORTES COMPLETOS, FACTURA NO CUENTA CON AUTORIZACIÓN PARA LOS SERVICIOS FACTURADOS, FAVOR COMUNICARSE CON EL ÁREA ENCARGADA, SOLICITARLA A LA CAP, CORREO ELECTRÓNICO: autorizacionescap@epsdelagente.com.co. UNA VEZ SUBSANADA LA DEVOLUCIÓN , LA FACTURA QUEDA SUJETA A AUDITORÍA INTEGRAL</t>
  </si>
  <si>
    <t>AUTORIZACION</t>
  </si>
  <si>
    <t>Urgencias</t>
  </si>
  <si>
    <t>Factura Devuelta</t>
  </si>
  <si>
    <t>FOR-CSA-018</t>
  </si>
  <si>
    <t>RESUMEN DE CARTERA REVISADA POR LA EPS</t>
  </si>
  <si>
    <t>VERSION 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</si>
  <si>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</si>
  <si>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</si>
  <si>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</si>
  <si>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</si>
  <si>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</si>
  <si>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</si>
  <si>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</si>
  <si>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</si>
  <si>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</si>
  <si>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</si>
  <si>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</si>
  <si>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</si>
  <si>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</si>
  <si>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</si>
  <si>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</si>
  <si>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 xml:space="preserve">Lizeth Ome 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</si>
  <si>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</si>
  <si>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</si>
  <si>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</si>
  <si>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</si>
  <si>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</si>
  <si>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</si>
  <si>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</si>
  <si>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</si>
  <si>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</si>
  <si>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A continuacion me permito remitir nuestra respuesta al estado de cartera presentado en la fecha: 07/04/2025</t>
  </si>
  <si>
    <t>Con Corte al dia: 31/03/2025</t>
  </si>
  <si>
    <t>Jimena Casallas</t>
  </si>
  <si>
    <t>Nancy Azuero</t>
  </si>
  <si>
    <t>Glosas y Devoluciones</t>
  </si>
  <si>
    <t>Cartera</t>
  </si>
  <si>
    <t>ESE HOSPITAL LA VEGA</t>
  </si>
  <si>
    <t>Señores : E.S.E HOSP DE LA VEGA</t>
  </si>
  <si>
    <t>NIT: 900807482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</si>
</sst>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[$-10C0A]d/mm/yyyy"/>
    <numFmt numFmtId="165" formatCode="&quot;$&quot;\ #,##0"/>
    <numFmt numFmtId="166" formatCode="_-&quot;$&quot;\ * #,##0_-;\-&quot;$&quot;\ * #,##0_-;_-&quot;$&quot;\ * &quot;-&quot;??_-;_-@_-"/>
    <numFmt numFmtId="167" formatCode="_-&quot;€&quot;\ * #,##0_-;\-&quot;€&quot;\ * #,##0_-;_-&quot;€&quot;\ * &quot;-&quot;??_-;_-@_-"/>
    <numFmt numFmtId="168" formatCode="[$-240A]d&quot; de &quot;mmmm&quot; de &quot;yyyy;@"/>
    <numFmt numFmtId="169" formatCode="&quot;$&quot;\ #,##0;[Red]&quot;$&quot;\ #,##0"/>
    <numFmt numFmtId="170" formatCode="[$$-240A]\ #,##0;\-[$$-240A]\ #,##0"/>
    <numFmt numFmtId="171" formatCode="_-* #,##0_-;\-* #,##0_-;_-* &quot;-&quot;??_-;_-@_-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8"/>
      <name val="Tahoma"/>
      <family val="2"/>
    </font>
    <font>
      <sz val="11"/>
      <name val="Calibri"/>
      <family val="2"/>
      <scheme val="minor"/>
    </font>
    <font>
      <b/>
      <sz val="8"/>
      <name val="Tahoma"/>
      <family val="2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b/>
      <sz val="9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0" fontId="5" fillId="0" borderId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1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7" fillId="0" borderId="1" xfId="1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wrapText="1" readingOrder="1"/>
    </xf>
    <xf numFmtId="14" fontId="0" fillId="0" borderId="1" xfId="0" applyNumberFormat="1" applyBorder="1"/>
    <xf numFmtId="44" fontId="0" fillId="0" borderId="1" xfId="2" applyFont="1" applyBorder="1"/>
    <xf numFmtId="0" fontId="1" fillId="2" borderId="1" xfId="0" applyFont="1" applyFill="1" applyBorder="1" applyAlignment="1">
      <alignment horizontal="center" wrapText="1"/>
    </xf>
    <xf numFmtId="16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14" fontId="10" fillId="0" borderId="0" xfId="0" applyNumberFormat="1" applyFont="1" applyAlignment="1">
      <alignment horizontal="center" vertical="center"/>
    </xf>
    <xf numFmtId="165" fontId="10" fillId="0" borderId="0" xfId="2" applyNumberFormat="1" applyFont="1" applyAlignment="1">
      <alignment vertical="center"/>
    </xf>
    <xf numFmtId="165" fontId="10" fillId="0" borderId="0" xfId="0" applyNumberFormat="1" applyFont="1" applyAlignment="1">
      <alignment vertical="center"/>
    </xf>
    <xf numFmtId="0" fontId="10" fillId="0" borderId="0" xfId="2" applyNumberFormat="1" applyFont="1" applyAlignment="1">
      <alignment vertical="center"/>
    </xf>
    <xf numFmtId="14" fontId="10" fillId="0" borderId="0" xfId="0" applyNumberFormat="1" applyFont="1" applyAlignment="1">
      <alignment vertical="center"/>
    </xf>
    <xf numFmtId="165" fontId="10" fillId="0" borderId="0" xfId="0" applyNumberFormat="1" applyFont="1"/>
    <xf numFmtId="165" fontId="10" fillId="0" borderId="0" xfId="2" applyNumberFormat="1" applyFont="1"/>
    <xf numFmtId="0" fontId="11" fillId="0" borderId="0" xfId="0" applyFont="1"/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166" fontId="12" fillId="0" borderId="1" xfId="2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165" fontId="12" fillId="4" borderId="1" xfId="2" applyNumberFormat="1" applyFont="1" applyFill="1" applyBorder="1" applyAlignment="1">
      <alignment horizontal="center" vertical="center" wrapText="1"/>
    </xf>
    <xf numFmtId="0" fontId="12" fillId="4" borderId="1" xfId="2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14" fontId="12" fillId="5" borderId="1" xfId="0" applyNumberFormat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7" fontId="12" fillId="3" borderId="1" xfId="2" applyNumberFormat="1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>
      <alignment horizontal="left" vertical="center"/>
    </xf>
    <xf numFmtId="14" fontId="10" fillId="0" borderId="1" xfId="0" applyNumberFormat="1" applyFont="1" applyBorder="1" applyAlignment="1">
      <alignment horizontal="center" vertical="center"/>
    </xf>
    <xf numFmtId="166" fontId="10" fillId="0" borderId="1" xfId="2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0" fontId="11" fillId="0" borderId="0" xfId="0" applyFont="1" applyAlignment="1">
      <alignment horizontal="center" vertical="center"/>
    </xf>
    <xf numFmtId="166" fontId="10" fillId="0" borderId="1" xfId="2" applyNumberFormat="1" applyFont="1" applyBorder="1" applyAlignment="1">
      <alignment horizontal="center" vertical="center"/>
    </xf>
    <xf numFmtId="0" fontId="6" fillId="0" borderId="0" xfId="1" applyFont="1"/>
    <xf numFmtId="0" fontId="6" fillId="0" borderId="3" xfId="1" applyFont="1" applyBorder="1" applyAlignment="1">
      <alignment horizontal="centerContinuous"/>
    </xf>
    <xf numFmtId="0" fontId="6" fillId="0" borderId="4" xfId="1" applyFont="1" applyBorder="1" applyAlignment="1">
      <alignment horizontal="centerContinuous"/>
    </xf>
    <xf numFmtId="0" fontId="6" fillId="0" borderId="7" xfId="1" applyFont="1" applyBorder="1" applyAlignment="1">
      <alignment horizontal="centerContinuous"/>
    </xf>
    <xf numFmtId="0" fontId="6" fillId="0" borderId="8" xfId="1" applyFont="1" applyBorder="1" applyAlignment="1">
      <alignment horizontal="centerContinuous"/>
    </xf>
    <xf numFmtId="0" fontId="7" fillId="0" borderId="3" xfId="1" applyFont="1" applyBorder="1" applyAlignment="1">
      <alignment horizontal="centerContinuous" vertical="center"/>
    </xf>
    <xf numFmtId="0" fontId="7" fillId="0" borderId="5" xfId="1" applyFont="1" applyBorder="1" applyAlignment="1">
      <alignment horizontal="centerContinuous" vertical="center"/>
    </xf>
    <xf numFmtId="0" fontId="7" fillId="0" borderId="4" xfId="1" applyFont="1" applyBorder="1" applyAlignment="1">
      <alignment horizontal="centerContinuous" vertical="center"/>
    </xf>
    <xf numFmtId="0" fontId="7" fillId="0" borderId="6" xfId="1" applyFont="1" applyBorder="1" applyAlignment="1">
      <alignment horizontal="centerContinuous" vertical="center"/>
    </xf>
    <xf numFmtId="0" fontId="7" fillId="0" borderId="7" xfId="1" applyFont="1" applyBorder="1" applyAlignment="1">
      <alignment horizontal="centerContinuous" vertical="center"/>
    </xf>
    <xf numFmtId="0" fontId="7" fillId="0" borderId="0" xfId="1" applyFont="1" applyAlignment="1">
      <alignment horizontal="centerContinuous" vertical="center"/>
    </xf>
    <xf numFmtId="0" fontId="7" fillId="0" borderId="13" xfId="1" applyFont="1" applyBorder="1" applyAlignment="1">
      <alignment horizontal="centerContinuous" vertical="center"/>
    </xf>
    <xf numFmtId="0" fontId="6" fillId="0" borderId="9" xfId="1" applyFont="1" applyBorder="1" applyAlignment="1">
      <alignment horizontal="centerContinuous"/>
    </xf>
    <xf numFmtId="0" fontId="6" fillId="0" borderId="11" xfId="1" applyFont="1" applyBorder="1" applyAlignment="1">
      <alignment horizontal="centerContinuous"/>
    </xf>
    <xf numFmtId="0" fontId="7" fillId="0" borderId="9" xfId="1" applyFont="1" applyBorder="1" applyAlignment="1">
      <alignment horizontal="centerContinuous" vertical="center"/>
    </xf>
    <xf numFmtId="0" fontId="7" fillId="0" borderId="10" xfId="1" applyFont="1" applyBorder="1" applyAlignment="1">
      <alignment horizontal="centerContinuous" vertical="center"/>
    </xf>
    <xf numFmtId="0" fontId="7" fillId="0" borderId="11" xfId="1" applyFont="1" applyBorder="1" applyAlignment="1">
      <alignment horizontal="centerContinuous" vertical="center"/>
    </xf>
    <xf numFmtId="0" fontId="7" fillId="0" borderId="12" xfId="1" applyFont="1" applyBorder="1" applyAlignment="1">
      <alignment horizontal="centerContinuous" vertical="center"/>
    </xf>
    <xf numFmtId="0" fontId="6" fillId="0" borderId="7" xfId="1" applyFont="1" applyBorder="1"/>
    <xf numFmtId="0" fontId="6" fillId="0" borderId="8" xfId="1" applyFont="1" applyBorder="1"/>
    <xf numFmtId="0" fontId="7" fillId="0" borderId="0" xfId="1" applyFont="1"/>
    <xf numFmtId="14" fontId="6" fillId="0" borderId="0" xfId="1" applyNumberFormat="1" applyFont="1"/>
    <xf numFmtId="168" fontId="6" fillId="0" borderId="0" xfId="1" applyNumberFormat="1" applyFont="1"/>
    <xf numFmtId="14" fontId="6" fillId="0" borderId="0" xfId="1" applyNumberFormat="1" applyFont="1" applyAlignment="1">
      <alignment horizontal="left"/>
    </xf>
    <xf numFmtId="1" fontId="7" fillId="0" borderId="0" xfId="3" applyNumberFormat="1" applyFont="1" applyAlignment="1">
      <alignment horizontal="center" vertical="center"/>
    </xf>
    <xf numFmtId="165" fontId="7" fillId="0" borderId="0" xfId="1" applyNumberFormat="1" applyFont="1" applyAlignment="1">
      <alignment horizontal="center" vertical="center"/>
    </xf>
    <xf numFmtId="1" fontId="7" fillId="0" borderId="0" xfId="1" applyNumberFormat="1" applyFont="1" applyAlignment="1">
      <alignment horizontal="center"/>
    </xf>
    <xf numFmtId="169" fontId="6" fillId="0" borderId="0" xfId="1" applyNumberFormat="1" applyFont="1" applyAlignment="1">
      <alignment horizontal="right"/>
    </xf>
    <xf numFmtId="1" fontId="6" fillId="0" borderId="0" xfId="1" applyNumberFormat="1" applyFont="1" applyAlignment="1">
      <alignment horizontal="center"/>
    </xf>
    <xf numFmtId="1" fontId="6" fillId="0" borderId="10" xfId="1" applyNumberFormat="1" applyFont="1" applyBorder="1" applyAlignment="1">
      <alignment horizontal="center"/>
    </xf>
    <xf numFmtId="169" fontId="6" fillId="0" borderId="10" xfId="1" applyNumberFormat="1" applyFont="1" applyBorder="1" applyAlignment="1">
      <alignment horizontal="right"/>
    </xf>
    <xf numFmtId="169" fontId="7" fillId="0" borderId="0" xfId="1" applyNumberFormat="1" applyFont="1" applyAlignment="1">
      <alignment horizontal="right"/>
    </xf>
    <xf numFmtId="0" fontId="6" fillId="0" borderId="0" xfId="1" applyFont="1" applyAlignment="1">
      <alignment horizontal="center"/>
    </xf>
    <xf numFmtId="1" fontId="7" fillId="0" borderId="14" xfId="1" applyNumberFormat="1" applyFont="1" applyBorder="1" applyAlignment="1">
      <alignment horizontal="center"/>
    </xf>
    <xf numFmtId="169" fontId="7" fillId="0" borderId="14" xfId="1" applyNumberFormat="1" applyFont="1" applyBorder="1" applyAlignment="1">
      <alignment horizontal="right"/>
    </xf>
    <xf numFmtId="169" fontId="6" fillId="0" borderId="0" xfId="1" applyNumberFormat="1" applyFont="1"/>
    <xf numFmtId="169" fontId="7" fillId="0" borderId="10" xfId="1" applyNumberFormat="1" applyFont="1" applyBorder="1"/>
    <xf numFmtId="169" fontId="6" fillId="0" borderId="10" xfId="1" applyNumberFormat="1" applyFont="1" applyBorder="1"/>
    <xf numFmtId="169" fontId="7" fillId="0" borderId="0" xfId="1" applyNumberFormat="1" applyFont="1"/>
    <xf numFmtId="0" fontId="6" fillId="0" borderId="9" xfId="1" applyFont="1" applyBorder="1"/>
    <xf numFmtId="0" fontId="6" fillId="0" borderId="10" xfId="1" applyFont="1" applyBorder="1"/>
    <xf numFmtId="0" fontId="6" fillId="0" borderId="11" xfId="1" applyFont="1" applyBorder="1"/>
    <xf numFmtId="0" fontId="6" fillId="2" borderId="0" xfId="1" applyFont="1" applyFill="1"/>
    <xf numFmtId="0" fontId="7" fillId="0" borderId="0" xfId="1" applyFont="1" applyAlignment="1">
      <alignment horizontal="center"/>
    </xf>
    <xf numFmtId="1" fontId="7" fillId="0" borderId="0" xfId="3" applyNumberFormat="1" applyFont="1" applyAlignment="1">
      <alignment horizontal="right"/>
    </xf>
    <xf numFmtId="170" fontId="7" fillId="0" borderId="0" xfId="4" applyNumberFormat="1" applyFont="1" applyAlignment="1">
      <alignment horizontal="right"/>
    </xf>
    <xf numFmtId="1" fontId="6" fillId="0" borderId="0" xfId="3" applyNumberFormat="1" applyFont="1" applyAlignment="1">
      <alignment horizontal="right"/>
    </xf>
    <xf numFmtId="170" fontId="6" fillId="0" borderId="0" xfId="4" applyNumberFormat="1" applyFont="1" applyAlignment="1">
      <alignment horizontal="right"/>
    </xf>
    <xf numFmtId="171" fontId="6" fillId="0" borderId="14" xfId="4" applyNumberFormat="1" applyFont="1" applyBorder="1" applyAlignment="1">
      <alignment horizontal="center"/>
    </xf>
    <xf numFmtId="170" fontId="6" fillId="0" borderId="14" xfId="4" applyNumberFormat="1" applyFont="1" applyBorder="1" applyAlignment="1">
      <alignment horizontal="right"/>
    </xf>
    <xf numFmtId="0" fontId="6" fillId="0" borderId="1" xfId="1" applyFont="1" applyBorder="1" applyAlignment="1">
      <alignment horizont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7" fillId="0" borderId="9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6" fillId="0" borderId="0" xfId="1" applyFont="1" applyAlignment="1">
      <alignment horizontal="left"/>
    </xf>
    <xf numFmtId="0" fontId="15" fillId="0" borderId="0" xfId="1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14" fontId="6" fillId="0" borderId="0" xfId="1" applyNumberFormat="1" applyFont="1" applyAlignment="1">
      <alignment horizontal="left"/>
    </xf>
    <xf numFmtId="0" fontId="7" fillId="0" borderId="0" xfId="1" applyFont="1" applyAlignment="1">
      <alignment horizontal="left"/>
    </xf>
    <xf numFmtId="169" fontId="6" fillId="0" borderId="0" xfId="1" applyNumberFormat="1" applyFont="1" applyBorder="1"/>
  </cellXfs>
  <cellStyles count="5">
    <cellStyle name="Millares 2 2" xfId="4" xr:uid="{C53FC6BE-3ECE-4DEA-8C3E-4F4B71A5F3ED}"/>
    <cellStyle name="Millares 3" xfId="3" xr:uid="{2818E361-CD32-4A3E-BFFD-A85034831EAA}"/>
    <cellStyle name="Moneda" xfId="2" builtinId="4"/>
    <cellStyle name="Normal" xfId="0" builtinId="0"/>
    <cellStyle name="Normal 2 2" xfId="1" xr:uid="{5CF8AC20-6A99-45FE-9C2A-D905957A92D3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21166</xdr:colOff>
      <xdr:row>0</xdr:row>
      <xdr:rowOff>63500</xdr:rowOff>
    </xdr:from>
    <xdr:to>
      <xdr:col>4</xdr:col>
      <xdr:colOff>6350</xdr:colOff>
      <xdr:row>1</xdr:row>
      <xdr:rowOff>301625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17A44E37-4B81-40BF-893D-6D0413AF30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3583" y="63500"/>
          <a:ext cx="1211792" cy="608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561DCF57-CA89-4A32-9988-8ED43A9EE1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8</xdr:col>
      <xdr:colOff>120650</xdr:colOff>
      <xdr:row>33</xdr:row>
      <xdr:rowOff>25400</xdr:rowOff>
    </xdr:from>
    <xdr:to>
      <xdr:col>8</xdr:col>
      <xdr:colOff>1200150</xdr:colOff>
      <xdr:row>35</xdr:row>
      <xdr:rowOff>155304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7A6341A-37A6-492A-9929-A360BBAFCD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32500" y="5441950"/>
          <a:ext cx="1079500" cy="4728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346ED647-43F9-4235-B407-105F7C3825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8</xdr:col>
      <xdr:colOff>136072</xdr:colOff>
      <xdr:row>25</xdr:row>
      <xdr:rowOff>113392</xdr:rowOff>
    </xdr:from>
    <xdr:to>
      <xdr:col>8</xdr:col>
      <xdr:colOff>1215572</xdr:colOff>
      <xdr:row>28</xdr:row>
      <xdr:rowOff>79708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A636A5F-5055-4296-B434-DB2EC28917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37917" y="4369404"/>
          <a:ext cx="1079500" cy="4728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Stefany Arana Garcia" id="{E59E4DDE-80F3-4478-BAAB-E075F381C877}" userId="S::saranag@epsdelagente.com.co::90c1d6ec-8045-436b-a514-3968ca63b08f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3" dT="2025-02-04T15:24:28.16" personId="{E59E4DDE-80F3-4478-BAAB-E075F381C877}" id="{ED9940A4-B407-4FFD-BA74-8B50C9C8DFDB}">
    <text>1 - 30 de 31 - 60 etc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"/>
  <sheetViews>
    <sheetView showGridLines="0" topLeftCell="C1" zoomScale="120" zoomScaleNormal="120" workbookViewId="0">
      <selection activeCell="F8" sqref="F8"/>
    </sheetView>
  </sheetViews>
  <sheetFormatPr baseColWidth="10" defaultRowHeight="14.5" x14ac:dyDescent="0.35"/>
  <cols>
    <col min="1" max="1" width="6.54296875" bestFit="1" customWidth="1"/>
    <col min="2" max="2" width="9.54296875" customWidth="1"/>
    <col min="3" max="3" width="9" customWidth="1"/>
    <col min="4" max="5" width="8.81640625" customWidth="1"/>
    <col min="6" max="6" width="12.7265625" customWidth="1"/>
    <col min="7" max="7" width="13.7265625" customWidth="1"/>
    <col min="8" max="8" width="9.26953125" customWidth="1"/>
    <col min="9" max="9" width="15.54296875" customWidth="1"/>
    <col min="10" max="10" width="15.7265625" bestFit="1" customWidth="1"/>
    <col min="11" max="11" width="14.81640625" customWidth="1"/>
    <col min="12" max="12" width="17.1796875" customWidth="1"/>
    <col min="13" max="13" width="13" customWidth="1"/>
  </cols>
  <sheetData>
    <row r="1" spans="1:13" ht="29.15" customHeight="1" x14ac:dyDescent="0.35">
      <c r="C1" s="94"/>
      <c r="D1" s="94"/>
      <c r="E1" s="95" t="s">
        <v>15</v>
      </c>
      <c r="F1" s="95"/>
      <c r="G1" s="95"/>
      <c r="H1" s="95"/>
      <c r="I1" s="95"/>
      <c r="J1" s="95"/>
      <c r="K1" s="95"/>
      <c r="L1" s="95"/>
      <c r="M1" s="6" t="s">
        <v>13</v>
      </c>
    </row>
    <row r="2" spans="1:13" ht="29.5" customHeight="1" x14ac:dyDescent="0.35">
      <c r="C2" s="94"/>
      <c r="D2" s="94"/>
      <c r="E2" s="96" t="s">
        <v>16</v>
      </c>
      <c r="F2" s="96"/>
      <c r="G2" s="96"/>
      <c r="H2" s="96"/>
      <c r="I2" s="96"/>
      <c r="J2" s="96"/>
      <c r="K2" s="96"/>
      <c r="L2" s="96"/>
      <c r="M2" s="6" t="s">
        <v>14</v>
      </c>
    </row>
    <row r="3" spans="1:13" s="3" customFormat="1" ht="29" x14ac:dyDescent="0.35">
      <c r="A3" s="2" t="s">
        <v>6</v>
      </c>
      <c r="B3" s="2" t="s">
        <v>8</v>
      </c>
      <c r="C3" s="2" t="s">
        <v>0</v>
      </c>
      <c r="D3" s="2" t="s">
        <v>1</v>
      </c>
      <c r="E3" s="2" t="s">
        <v>12</v>
      </c>
      <c r="F3" s="2" t="s">
        <v>2</v>
      </c>
      <c r="G3" s="2" t="s">
        <v>3</v>
      </c>
      <c r="H3" s="2" t="s">
        <v>4</v>
      </c>
      <c r="I3" s="2" t="s">
        <v>5</v>
      </c>
      <c r="J3" s="2" t="s">
        <v>7</v>
      </c>
      <c r="K3" s="2" t="s">
        <v>9</v>
      </c>
      <c r="L3" s="2" t="s">
        <v>10</v>
      </c>
      <c r="M3" s="2" t="s">
        <v>11</v>
      </c>
    </row>
    <row r="4" spans="1:13" ht="58" x14ac:dyDescent="0.35">
      <c r="A4" s="1"/>
      <c r="B4" s="1"/>
      <c r="C4" s="1" t="s">
        <v>17</v>
      </c>
      <c r="D4" s="1">
        <v>899866</v>
      </c>
      <c r="E4" s="1" t="s">
        <v>18</v>
      </c>
      <c r="F4" s="7">
        <v>45469</v>
      </c>
      <c r="G4" s="8">
        <v>45540</v>
      </c>
      <c r="H4" s="1">
        <v>128380</v>
      </c>
      <c r="I4" s="9">
        <v>128380</v>
      </c>
      <c r="J4" s="5" t="s">
        <v>19</v>
      </c>
      <c r="K4" s="10" t="s">
        <v>20</v>
      </c>
      <c r="L4" s="5" t="s">
        <v>21</v>
      </c>
      <c r="M4" s="4" t="s">
        <v>22</v>
      </c>
    </row>
  </sheetData>
  <mergeCells count="3">
    <mergeCell ref="C1:D2"/>
    <mergeCell ref="E1:L1"/>
    <mergeCell ref="E2:L2"/>
  </mergeCells>
  <dataValidations count="1">
    <dataValidation type="whole" operator="greaterThan" allowBlank="1" showInputMessage="1" showErrorMessage="1" errorTitle="DATO ERRADO" error="El valor debe ser diferente de cero" sqref="H1:I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D7E5CF-11AE-43F6-8A21-EBF9D87091F6}">
  <dimension ref="A1:AT3"/>
  <sheetViews>
    <sheetView workbookViewId="0">
      <selection activeCell="D13" sqref="D13"/>
    </sheetView>
  </sheetViews>
  <sheetFormatPr baseColWidth="10" defaultRowHeight="14.5" x14ac:dyDescent="0.35"/>
  <cols>
    <col min="3" max="3" width="9.36328125" customWidth="1"/>
    <col min="4" max="4" width="8.81640625" customWidth="1"/>
    <col min="5" max="5" width="8.6328125" customWidth="1"/>
    <col min="26" max="26" width="12.1796875" customWidth="1"/>
    <col min="28" max="28" width="12.453125" customWidth="1"/>
  </cols>
  <sheetData>
    <row r="1" spans="1:46" s="21" customFormat="1" x14ac:dyDescent="0.35">
      <c r="A1" s="11"/>
      <c r="B1" s="12"/>
      <c r="C1" s="12"/>
      <c r="D1" s="12"/>
      <c r="E1" s="13"/>
      <c r="F1" s="12"/>
      <c r="G1" s="14"/>
      <c r="H1" s="14"/>
      <c r="I1" s="15">
        <f>+SUBTOTAL(9,I3:I26794)</f>
        <v>128380</v>
      </c>
      <c r="J1" s="15">
        <f>+SUBTOTAL(9,J3:J26794)</f>
        <v>128380</v>
      </c>
      <c r="K1" s="15"/>
      <c r="L1" s="15"/>
      <c r="M1" s="15"/>
      <c r="N1" s="16">
        <f>+J1-SUM(AF1:AN1)</f>
        <v>0</v>
      </c>
      <c r="O1" s="16"/>
      <c r="P1" s="15">
        <f>+SUBTOTAL(9,P3:P26794)</f>
        <v>0</v>
      </c>
      <c r="Q1" s="17"/>
      <c r="R1" s="16"/>
      <c r="S1" s="18"/>
      <c r="T1" s="18"/>
      <c r="U1" s="18"/>
      <c r="V1" s="18"/>
      <c r="W1" s="16"/>
      <c r="X1" s="16"/>
      <c r="Y1" s="15">
        <f>+SUBTOTAL(9,Y3:Y26794)</f>
        <v>128380</v>
      </c>
      <c r="Z1" s="16"/>
      <c r="AA1" s="16"/>
      <c r="AB1" s="16"/>
      <c r="AC1" s="16"/>
      <c r="AD1" s="16"/>
      <c r="AE1" s="16"/>
      <c r="AF1" s="15">
        <f t="shared" ref="AF1:AN1" si="0">+SUBTOTAL(9,AF3:AF26794)</f>
        <v>0</v>
      </c>
      <c r="AG1" s="15">
        <f t="shared" si="0"/>
        <v>128380</v>
      </c>
      <c r="AH1" s="15">
        <f t="shared" si="0"/>
        <v>0</v>
      </c>
      <c r="AI1" s="15">
        <f t="shared" si="0"/>
        <v>0</v>
      </c>
      <c r="AJ1" s="15">
        <f t="shared" si="0"/>
        <v>0</v>
      </c>
      <c r="AK1" s="15">
        <f t="shared" si="0"/>
        <v>0</v>
      </c>
      <c r="AL1" s="15">
        <f t="shared" si="0"/>
        <v>0</v>
      </c>
      <c r="AM1" s="15">
        <f t="shared" si="0"/>
        <v>0</v>
      </c>
      <c r="AN1" s="15">
        <f t="shared" si="0"/>
        <v>0</v>
      </c>
      <c r="AO1" s="15">
        <f>+SUBTOTAL(9,AO3:AO26794)</f>
        <v>0</v>
      </c>
      <c r="AP1" s="19"/>
      <c r="AQ1" s="19"/>
      <c r="AR1" s="19"/>
      <c r="AS1" s="19"/>
      <c r="AT1" s="20"/>
    </row>
    <row r="2" spans="1:46" s="21" customFormat="1" ht="30" x14ac:dyDescent="0.35">
      <c r="A2" s="22" t="s">
        <v>6</v>
      </c>
      <c r="B2" s="22" t="s">
        <v>8</v>
      </c>
      <c r="C2" s="22" t="s">
        <v>0</v>
      </c>
      <c r="D2" s="22" t="s">
        <v>1</v>
      </c>
      <c r="E2" s="23" t="s">
        <v>23</v>
      </c>
      <c r="F2" s="22" t="s">
        <v>24</v>
      </c>
      <c r="G2" s="24" t="s">
        <v>2</v>
      </c>
      <c r="H2" s="24" t="s">
        <v>3</v>
      </c>
      <c r="I2" s="25" t="s">
        <v>4</v>
      </c>
      <c r="J2" s="25" t="s">
        <v>5</v>
      </c>
      <c r="K2" s="26" t="s">
        <v>9</v>
      </c>
      <c r="L2" s="26" t="s">
        <v>10</v>
      </c>
      <c r="M2" s="26" t="s">
        <v>11</v>
      </c>
      <c r="N2" s="27" t="s">
        <v>25</v>
      </c>
      <c r="O2" s="28" t="str">
        <f ca="1">+CONCATENATE("ESTADO EPS ",TEXT(TODAY(),"DD-MM-YYYY"))</f>
        <v>ESTADO EPS 15-04-2025</v>
      </c>
      <c r="P2" s="29" t="s">
        <v>26</v>
      </c>
      <c r="Q2" s="30" t="s">
        <v>27</v>
      </c>
      <c r="R2" s="31" t="s">
        <v>28</v>
      </c>
      <c r="S2" s="32" t="s">
        <v>29</v>
      </c>
      <c r="T2" s="32" t="s">
        <v>30</v>
      </c>
      <c r="U2" s="32" t="s">
        <v>31</v>
      </c>
      <c r="V2" s="32" t="s">
        <v>32</v>
      </c>
      <c r="W2" s="31" t="s">
        <v>33</v>
      </c>
      <c r="X2" s="31" t="s">
        <v>34</v>
      </c>
      <c r="Y2" s="33" t="s">
        <v>38</v>
      </c>
      <c r="Z2" s="33" t="s">
        <v>39</v>
      </c>
      <c r="AA2" s="33" t="s">
        <v>40</v>
      </c>
      <c r="AB2" s="33" t="s">
        <v>41</v>
      </c>
      <c r="AC2" s="33" t="s">
        <v>42</v>
      </c>
      <c r="AD2" s="33" t="s">
        <v>43</v>
      </c>
      <c r="AE2" s="33" t="s">
        <v>44</v>
      </c>
      <c r="AF2" s="34" t="s">
        <v>45</v>
      </c>
      <c r="AG2" s="34" t="s">
        <v>46</v>
      </c>
      <c r="AH2" s="34" t="s">
        <v>47</v>
      </c>
      <c r="AI2" s="34" t="s">
        <v>36</v>
      </c>
      <c r="AJ2" s="34" t="s">
        <v>48</v>
      </c>
      <c r="AK2" s="34" t="s">
        <v>35</v>
      </c>
      <c r="AL2" s="34" t="s">
        <v>49</v>
      </c>
      <c r="AM2" s="34" t="s">
        <v>50</v>
      </c>
      <c r="AN2" s="34" t="s">
        <v>51</v>
      </c>
      <c r="AO2" s="35" t="s">
        <v>52</v>
      </c>
      <c r="AP2" s="35" t="s">
        <v>53</v>
      </c>
      <c r="AQ2" s="35" t="s">
        <v>54</v>
      </c>
      <c r="AR2" s="35" t="s">
        <v>55</v>
      </c>
      <c r="AS2" s="35" t="s">
        <v>56</v>
      </c>
      <c r="AT2" s="35" t="s">
        <v>57</v>
      </c>
    </row>
    <row r="3" spans="1:46" s="42" customFormat="1" x14ac:dyDescent="0.35">
      <c r="A3" s="36">
        <v>900807482</v>
      </c>
      <c r="B3" s="37" t="s">
        <v>58</v>
      </c>
      <c r="C3" s="36" t="s">
        <v>17</v>
      </c>
      <c r="D3" s="36">
        <v>899866</v>
      </c>
      <c r="E3" s="38" t="s">
        <v>59</v>
      </c>
      <c r="F3" s="36" t="s">
        <v>60</v>
      </c>
      <c r="G3" s="39">
        <v>45469</v>
      </c>
      <c r="H3" s="39">
        <v>45540</v>
      </c>
      <c r="I3" s="40">
        <v>128380</v>
      </c>
      <c r="J3" s="40">
        <v>128380</v>
      </c>
      <c r="K3" s="40" t="s">
        <v>20</v>
      </c>
      <c r="L3" s="40" t="s">
        <v>21</v>
      </c>
      <c r="M3" s="40"/>
      <c r="N3" s="36" t="e">
        <v>#N/A</v>
      </c>
      <c r="O3" s="36" t="s">
        <v>66</v>
      </c>
      <c r="P3" s="36">
        <v>0</v>
      </c>
      <c r="Q3" s="36"/>
      <c r="R3" s="36" t="s">
        <v>61</v>
      </c>
      <c r="S3" s="39">
        <v>45469</v>
      </c>
      <c r="T3" s="39">
        <v>45540</v>
      </c>
      <c r="U3" s="39"/>
      <c r="V3" s="39">
        <v>45563</v>
      </c>
      <c r="W3" s="41">
        <v>-45563</v>
      </c>
      <c r="X3" s="41" t="s">
        <v>62</v>
      </c>
      <c r="Y3" s="40">
        <v>128380</v>
      </c>
      <c r="Z3" s="36" t="s">
        <v>37</v>
      </c>
      <c r="AA3" s="36" t="s">
        <v>63</v>
      </c>
      <c r="AB3" s="36" t="s">
        <v>64</v>
      </c>
      <c r="AC3" s="36" t="s">
        <v>65</v>
      </c>
      <c r="AD3" s="36" t="s">
        <v>65</v>
      </c>
      <c r="AE3" s="36"/>
      <c r="AF3" s="36">
        <v>0</v>
      </c>
      <c r="AG3" s="43">
        <v>128380</v>
      </c>
      <c r="AH3" s="36">
        <v>0</v>
      </c>
      <c r="AI3" s="36">
        <v>0</v>
      </c>
      <c r="AJ3" s="36">
        <v>0</v>
      </c>
      <c r="AK3" s="36">
        <v>0</v>
      </c>
      <c r="AL3" s="36">
        <v>0</v>
      </c>
      <c r="AM3" s="36">
        <v>0</v>
      </c>
      <c r="AN3" s="36">
        <v>0</v>
      </c>
      <c r="AO3" s="36"/>
      <c r="AP3" s="36"/>
      <c r="AQ3" s="36"/>
      <c r="AR3" s="36"/>
      <c r="AS3" s="36"/>
      <c r="AT3" s="36"/>
    </row>
  </sheetData>
  <protectedRanges>
    <protectedRange algorithmName="SHA-512" hashValue="9+ah9tJAD1d4FIK7boMSAp9ZhkqWOsKcliwsS35JSOsk0Aea+c/2yFVjBeVDsv7trYxT+iUP9dPVCIbjcjaMoQ==" saltValue="Z7GArlXd1BdcXotzmJqK/w==" spinCount="100000" sqref="A3:B3" name="Rango1_5"/>
  </protectedRanges>
  <conditionalFormatting sqref="E1">
    <cfRule type="duplicateValues" dxfId="1" priority="3"/>
  </conditionalFormatting>
  <conditionalFormatting sqref="E2">
    <cfRule type="duplicateValues" dxfId="0" priority="2"/>
  </conditionalFormatting>
  <dataValidations count="1">
    <dataValidation type="whole" operator="greaterThan" allowBlank="1" showInputMessage="1" showErrorMessage="1" errorTitle="DATO ERRADO" error="El valor debe ser diferente de cero" sqref="I3:J3" xr:uid="{B42DC355-1F89-4434-B181-EA2CDA905BBB}">
      <formula1>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E61486-4100-43FE-9E60-A10D714CDDFD}">
  <dimension ref="B1:J42"/>
  <sheetViews>
    <sheetView showGridLines="0" tabSelected="1" zoomScaleNormal="100" workbookViewId="0">
      <selection activeCell="E13" sqref="E13"/>
    </sheetView>
  </sheetViews>
  <sheetFormatPr baseColWidth="10" defaultColWidth="10.90625" defaultRowHeight="12.5" x14ac:dyDescent="0.25"/>
  <cols>
    <col min="1" max="1" width="1" style="44" customWidth="1"/>
    <col min="2" max="2" width="10.90625" style="44"/>
    <col min="3" max="3" width="17.54296875" style="44" customWidth="1"/>
    <col min="4" max="4" width="11.54296875" style="44" customWidth="1"/>
    <col min="5" max="8" width="10.90625" style="44"/>
    <col min="9" max="9" width="22.54296875" style="44" customWidth="1"/>
    <col min="10" max="10" width="14" style="44" customWidth="1"/>
    <col min="11" max="11" width="1.81640625" style="44" customWidth="1"/>
    <col min="12" max="16384" width="10.90625" style="44"/>
  </cols>
  <sheetData>
    <row r="1" spans="2:10" ht="6" customHeight="1" thickBot="1" x14ac:dyDescent="0.3"/>
    <row r="2" spans="2:10" ht="19.5" customHeight="1" x14ac:dyDescent="0.25">
      <c r="B2" s="45"/>
      <c r="C2" s="46"/>
      <c r="D2" s="97" t="s">
        <v>67</v>
      </c>
      <c r="E2" s="98"/>
      <c r="F2" s="98"/>
      <c r="G2" s="98"/>
      <c r="H2" s="98"/>
      <c r="I2" s="99"/>
      <c r="J2" s="103" t="s">
        <v>13</v>
      </c>
    </row>
    <row r="3" spans="2:10" ht="15.75" customHeight="1" thickBot="1" x14ac:dyDescent="0.3">
      <c r="B3" s="47"/>
      <c r="C3" s="48"/>
      <c r="D3" s="100"/>
      <c r="E3" s="101"/>
      <c r="F3" s="101"/>
      <c r="G3" s="101"/>
      <c r="H3" s="101"/>
      <c r="I3" s="102"/>
      <c r="J3" s="104"/>
    </row>
    <row r="4" spans="2:10" ht="13" x14ac:dyDescent="0.25">
      <c r="B4" s="47"/>
      <c r="C4" s="48"/>
      <c r="D4" s="49"/>
      <c r="E4" s="50"/>
      <c r="F4" s="50"/>
      <c r="G4" s="50"/>
      <c r="H4" s="50"/>
      <c r="I4" s="51"/>
      <c r="J4" s="52"/>
    </row>
    <row r="5" spans="2:10" ht="13" x14ac:dyDescent="0.25">
      <c r="B5" s="47"/>
      <c r="C5" s="48"/>
      <c r="D5" s="53" t="s">
        <v>68</v>
      </c>
      <c r="E5" s="54"/>
      <c r="F5" s="54"/>
      <c r="G5" s="54"/>
      <c r="H5" s="54"/>
      <c r="I5" s="55"/>
      <c r="J5" s="55" t="s">
        <v>69</v>
      </c>
    </row>
    <row r="6" spans="2:10" ht="13.5" thickBot="1" x14ac:dyDescent="0.3">
      <c r="B6" s="56"/>
      <c r="C6" s="57"/>
      <c r="D6" s="58"/>
      <c r="E6" s="59"/>
      <c r="F6" s="59"/>
      <c r="G6" s="59"/>
      <c r="H6" s="59"/>
      <c r="I6" s="60"/>
      <c r="J6" s="61"/>
    </row>
    <row r="7" spans="2:10" x14ac:dyDescent="0.25">
      <c r="B7" s="62"/>
      <c r="J7" s="63"/>
    </row>
    <row r="8" spans="2:10" x14ac:dyDescent="0.25">
      <c r="B8" s="62"/>
      <c r="J8" s="63"/>
    </row>
    <row r="9" spans="2:10" x14ac:dyDescent="0.25">
      <c r="B9" s="62"/>
      <c r="C9" s="44" t="str">
        <f ca="1">+CONCATENATE("Santiago de Cali, ",TEXT(TODAY(),"MMMM DD YYYY"))</f>
        <v>Santiago de Cali, abril 15 2025</v>
      </c>
      <c r="J9" s="63"/>
    </row>
    <row r="10" spans="2:10" ht="13" x14ac:dyDescent="0.3">
      <c r="B10" s="62"/>
      <c r="C10" s="64"/>
      <c r="E10" s="65"/>
      <c r="H10" s="66"/>
      <c r="J10" s="63"/>
    </row>
    <row r="11" spans="2:10" x14ac:dyDescent="0.25">
      <c r="B11" s="62"/>
      <c r="J11" s="63"/>
    </row>
    <row r="12" spans="2:10" ht="13" x14ac:dyDescent="0.3">
      <c r="B12" s="62"/>
      <c r="C12" s="64" t="s">
        <v>102</v>
      </c>
      <c r="J12" s="63"/>
    </row>
    <row r="13" spans="2:10" ht="13" x14ac:dyDescent="0.3">
      <c r="B13" s="62"/>
      <c r="C13" s="64" t="s">
        <v>103</v>
      </c>
      <c r="J13" s="63"/>
    </row>
    <row r="14" spans="2:10" x14ac:dyDescent="0.25">
      <c r="B14" s="62"/>
      <c r="J14" s="63"/>
    </row>
    <row r="15" spans="2:10" x14ac:dyDescent="0.25">
      <c r="B15" s="62"/>
      <c r="C15" s="105" t="s">
        <v>95</v>
      </c>
      <c r="D15" s="105"/>
      <c r="E15" s="105"/>
      <c r="F15" s="105"/>
      <c r="G15" s="105"/>
      <c r="H15" s="105"/>
      <c r="I15" s="105"/>
      <c r="J15" s="63"/>
    </row>
    <row r="16" spans="2:10" x14ac:dyDescent="0.25">
      <c r="B16" s="62"/>
      <c r="C16" s="67"/>
      <c r="J16" s="63"/>
    </row>
    <row r="17" spans="2:10" ht="13" x14ac:dyDescent="0.25">
      <c r="B17" s="62"/>
      <c r="C17" s="105" t="s">
        <v>96</v>
      </c>
      <c r="D17" s="105"/>
      <c r="E17" s="105"/>
      <c r="H17" s="68" t="s">
        <v>70</v>
      </c>
      <c r="I17" s="69" t="s">
        <v>71</v>
      </c>
      <c r="J17" s="63"/>
    </row>
    <row r="18" spans="2:10" ht="13" x14ac:dyDescent="0.3">
      <c r="B18" s="62"/>
      <c r="C18" s="64" t="s">
        <v>72</v>
      </c>
      <c r="D18" s="64"/>
      <c r="E18" s="64"/>
      <c r="F18" s="64"/>
      <c r="H18" s="70">
        <v>1</v>
      </c>
      <c r="I18" s="75">
        <v>128380</v>
      </c>
      <c r="J18" s="63"/>
    </row>
    <row r="19" spans="2:10" x14ac:dyDescent="0.25">
      <c r="B19" s="62"/>
      <c r="C19" s="44" t="s">
        <v>73</v>
      </c>
      <c r="H19" s="72">
        <v>0</v>
      </c>
      <c r="I19" s="71">
        <v>0</v>
      </c>
      <c r="J19" s="63"/>
    </row>
    <row r="20" spans="2:10" x14ac:dyDescent="0.25">
      <c r="B20" s="62"/>
      <c r="C20" s="44" t="s">
        <v>74</v>
      </c>
      <c r="H20" s="72">
        <v>1</v>
      </c>
      <c r="I20" s="71">
        <v>128380</v>
      </c>
      <c r="J20" s="63"/>
    </row>
    <row r="21" spans="2:10" x14ac:dyDescent="0.25">
      <c r="B21" s="62"/>
      <c r="C21" s="44" t="s">
        <v>75</v>
      </c>
      <c r="H21" s="72">
        <v>0</v>
      </c>
      <c r="I21" s="71">
        <v>0</v>
      </c>
      <c r="J21" s="63"/>
    </row>
    <row r="22" spans="2:10" x14ac:dyDescent="0.25">
      <c r="B22" s="62"/>
      <c r="C22" s="44" t="s">
        <v>76</v>
      </c>
      <c r="H22" s="72">
        <v>0</v>
      </c>
      <c r="I22" s="71">
        <v>0</v>
      </c>
      <c r="J22" s="63"/>
    </row>
    <row r="23" spans="2:10" x14ac:dyDescent="0.25">
      <c r="B23" s="62"/>
      <c r="C23" s="44" t="s">
        <v>77</v>
      </c>
      <c r="H23" s="72">
        <v>0</v>
      </c>
      <c r="I23" s="71">
        <v>0</v>
      </c>
      <c r="J23" s="63"/>
    </row>
    <row r="24" spans="2:10" ht="13" thickBot="1" x14ac:dyDescent="0.3">
      <c r="B24" s="62"/>
      <c r="C24" s="44" t="s">
        <v>78</v>
      </c>
      <c r="H24" s="73">
        <v>0</v>
      </c>
      <c r="I24" s="74">
        <v>0</v>
      </c>
      <c r="J24" s="63"/>
    </row>
    <row r="25" spans="2:10" ht="13" x14ac:dyDescent="0.3">
      <c r="B25" s="62"/>
      <c r="C25" s="64" t="s">
        <v>79</v>
      </c>
      <c r="D25" s="64"/>
      <c r="E25" s="64"/>
      <c r="F25" s="64"/>
      <c r="H25" s="70">
        <f>H19+H20+H21+H22+H24+H23</f>
        <v>1</v>
      </c>
      <c r="I25" s="75">
        <f>I19+I20+I21+I22+I24+I23</f>
        <v>128380</v>
      </c>
      <c r="J25" s="63"/>
    </row>
    <row r="26" spans="2:10" x14ac:dyDescent="0.25">
      <c r="B26" s="62"/>
      <c r="C26" s="44" t="s">
        <v>80</v>
      </c>
      <c r="H26" s="72">
        <v>0</v>
      </c>
      <c r="I26" s="71">
        <v>0</v>
      </c>
      <c r="J26" s="63"/>
    </row>
    <row r="27" spans="2:10" ht="13" thickBot="1" x14ac:dyDescent="0.3">
      <c r="B27" s="62"/>
      <c r="C27" s="44" t="s">
        <v>50</v>
      </c>
      <c r="H27" s="73">
        <v>0</v>
      </c>
      <c r="I27" s="74">
        <v>0</v>
      </c>
      <c r="J27" s="63"/>
    </row>
    <row r="28" spans="2:10" ht="13" x14ac:dyDescent="0.3">
      <c r="B28" s="62"/>
      <c r="C28" s="64" t="s">
        <v>81</v>
      </c>
      <c r="D28" s="64"/>
      <c r="E28" s="64"/>
      <c r="F28" s="64"/>
      <c r="H28" s="70">
        <f>H26+H27</f>
        <v>0</v>
      </c>
      <c r="I28" s="75">
        <f>I26+I27</f>
        <v>0</v>
      </c>
      <c r="J28" s="63"/>
    </row>
    <row r="29" spans="2:10" ht="13.5" thickBot="1" x14ac:dyDescent="0.35">
      <c r="B29" s="62"/>
      <c r="C29" s="44" t="s">
        <v>82</v>
      </c>
      <c r="D29" s="64"/>
      <c r="E29" s="64"/>
      <c r="F29" s="64"/>
      <c r="H29" s="73">
        <v>0</v>
      </c>
      <c r="I29" s="74">
        <v>0</v>
      </c>
      <c r="J29" s="63"/>
    </row>
    <row r="30" spans="2:10" ht="13" x14ac:dyDescent="0.3">
      <c r="B30" s="62"/>
      <c r="C30" s="64" t="s">
        <v>83</v>
      </c>
      <c r="D30" s="64"/>
      <c r="E30" s="64"/>
      <c r="F30" s="64"/>
      <c r="H30" s="72">
        <f>H29</f>
        <v>0</v>
      </c>
      <c r="I30" s="71">
        <f>I29</f>
        <v>0</v>
      </c>
      <c r="J30" s="63"/>
    </row>
    <row r="31" spans="2:10" ht="13" x14ac:dyDescent="0.3">
      <c r="B31" s="62"/>
      <c r="C31" s="64"/>
      <c r="D31" s="64"/>
      <c r="E31" s="64"/>
      <c r="F31" s="64"/>
      <c r="H31" s="76"/>
      <c r="I31" s="75"/>
      <c r="J31" s="63"/>
    </row>
    <row r="32" spans="2:10" ht="13.5" thickBot="1" x14ac:dyDescent="0.35">
      <c r="B32" s="62"/>
      <c r="C32" s="64" t="s">
        <v>84</v>
      </c>
      <c r="D32" s="64"/>
      <c r="H32" s="77">
        <f>H25+H28+H30</f>
        <v>1</v>
      </c>
      <c r="I32" s="78">
        <f>I25+I28+I30</f>
        <v>128380</v>
      </c>
      <c r="J32" s="63"/>
    </row>
    <row r="33" spans="2:10" ht="13.5" thickTop="1" x14ac:dyDescent="0.3">
      <c r="B33" s="62"/>
      <c r="C33" s="64"/>
      <c r="D33" s="64"/>
      <c r="H33" s="79">
        <f>+H18-H32</f>
        <v>0</v>
      </c>
      <c r="I33" s="71">
        <f>+I18-I32</f>
        <v>0</v>
      </c>
      <c r="J33" s="63"/>
    </row>
    <row r="34" spans="2:10" x14ac:dyDescent="0.25">
      <c r="B34" s="62"/>
      <c r="G34" s="79"/>
      <c r="H34" s="79"/>
      <c r="I34" s="79"/>
      <c r="J34" s="63"/>
    </row>
    <row r="35" spans="2:10" ht="14.5" x14ac:dyDescent="0.35">
      <c r="B35" s="62"/>
      <c r="G35" s="79"/>
      <c r="H35"/>
      <c r="I35" s="79"/>
      <c r="J35" s="63"/>
    </row>
    <row r="36" spans="2:10" ht="13" x14ac:dyDescent="0.3">
      <c r="B36" s="62"/>
      <c r="C36" s="64"/>
      <c r="G36" s="79"/>
      <c r="H36" s="79"/>
      <c r="I36" s="79"/>
      <c r="J36" s="63"/>
    </row>
    <row r="37" spans="2:10" ht="13.5" thickBot="1" x14ac:dyDescent="0.35">
      <c r="B37" s="62"/>
      <c r="C37" s="80" t="s">
        <v>97</v>
      </c>
      <c r="D37" s="81"/>
      <c r="F37" s="80" t="s">
        <v>98</v>
      </c>
      <c r="G37" s="84"/>
      <c r="I37" s="80" t="s">
        <v>85</v>
      </c>
      <c r="J37" s="63"/>
    </row>
    <row r="38" spans="2:10" ht="13" x14ac:dyDescent="0.3">
      <c r="B38" s="62"/>
      <c r="C38" s="64" t="s">
        <v>99</v>
      </c>
      <c r="D38" s="79"/>
      <c r="F38" s="64" t="s">
        <v>100</v>
      </c>
      <c r="I38" s="82" t="s">
        <v>86</v>
      </c>
      <c r="J38" s="63"/>
    </row>
    <row r="39" spans="2:10" ht="13" x14ac:dyDescent="0.3">
      <c r="B39" s="62"/>
      <c r="C39" s="64" t="s">
        <v>101</v>
      </c>
      <c r="F39" s="64" t="s">
        <v>101</v>
      </c>
      <c r="I39" s="64" t="s">
        <v>87</v>
      </c>
      <c r="J39" s="63"/>
    </row>
    <row r="40" spans="2:10" x14ac:dyDescent="0.25">
      <c r="B40" s="62"/>
      <c r="G40" s="79"/>
      <c r="H40" s="79"/>
      <c r="I40" s="79"/>
      <c r="J40" s="63"/>
    </row>
    <row r="41" spans="2:10" ht="12.75" customHeight="1" x14ac:dyDescent="0.25">
      <c r="B41" s="62"/>
      <c r="C41" s="106" t="s">
        <v>88</v>
      </c>
      <c r="D41" s="106"/>
      <c r="E41" s="106"/>
      <c r="F41" s="106"/>
      <c r="G41" s="106"/>
      <c r="H41" s="106"/>
      <c r="I41" s="106"/>
      <c r="J41" s="63"/>
    </row>
    <row r="42" spans="2:10" ht="18.75" customHeight="1" thickBot="1" x14ac:dyDescent="0.3">
      <c r="B42" s="83"/>
      <c r="C42" s="84"/>
      <c r="D42" s="84"/>
      <c r="E42" s="84"/>
      <c r="F42" s="84"/>
      <c r="G42" s="84"/>
      <c r="H42" s="84"/>
      <c r="I42" s="84"/>
      <c r="J42" s="85"/>
    </row>
  </sheetData>
  <mergeCells count="5">
    <mergeCell ref="D2:I3"/>
    <mergeCell ref="J2:J3"/>
    <mergeCell ref="C15:I15"/>
    <mergeCell ref="C17:E17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49FD6A-7B79-485F-AAAB-CE4A097B196A}">
  <dimension ref="B1:J43"/>
  <sheetViews>
    <sheetView showGridLines="0" zoomScale="84" zoomScaleNormal="84" zoomScaleSheetLayoutView="100" workbookViewId="0">
      <selection activeCell="J29" sqref="J29"/>
    </sheetView>
  </sheetViews>
  <sheetFormatPr baseColWidth="10" defaultColWidth="11.453125" defaultRowHeight="12.5" x14ac:dyDescent="0.25"/>
  <cols>
    <col min="1" max="1" width="4.453125" style="44" customWidth="1"/>
    <col min="2" max="2" width="11.453125" style="44"/>
    <col min="3" max="3" width="12.81640625" style="44" customWidth="1"/>
    <col min="4" max="4" width="22" style="44" customWidth="1"/>
    <col min="5" max="6" width="11.453125" style="44"/>
    <col min="7" max="7" width="13.7265625" style="44" customWidth="1"/>
    <col min="8" max="8" width="11.453125" style="44"/>
    <col min="9" max="9" width="24.81640625" style="44" customWidth="1"/>
    <col min="10" max="10" width="12.54296875" style="44" customWidth="1"/>
    <col min="11" max="11" width="1.81640625" style="44" customWidth="1"/>
    <col min="12" max="16384" width="11.453125" style="44"/>
  </cols>
  <sheetData>
    <row r="1" spans="2:10" ht="18" customHeight="1" thickBot="1" x14ac:dyDescent="0.3"/>
    <row r="2" spans="2:10" ht="19.5" customHeight="1" x14ac:dyDescent="0.25">
      <c r="B2" s="45"/>
      <c r="C2" s="46"/>
      <c r="D2" s="97" t="s">
        <v>89</v>
      </c>
      <c r="E2" s="98"/>
      <c r="F2" s="98"/>
      <c r="G2" s="98"/>
      <c r="H2" s="98"/>
      <c r="I2" s="99"/>
      <c r="J2" s="103" t="s">
        <v>13</v>
      </c>
    </row>
    <row r="3" spans="2:10" ht="15.75" customHeight="1" thickBot="1" x14ac:dyDescent="0.3">
      <c r="B3" s="47"/>
      <c r="C3" s="48"/>
      <c r="D3" s="100"/>
      <c r="E3" s="101"/>
      <c r="F3" s="101"/>
      <c r="G3" s="101"/>
      <c r="H3" s="101"/>
      <c r="I3" s="102"/>
      <c r="J3" s="104"/>
    </row>
    <row r="4" spans="2:10" ht="13" x14ac:dyDescent="0.25">
      <c r="B4" s="47"/>
      <c r="C4" s="48"/>
      <c r="E4" s="50"/>
      <c r="F4" s="50"/>
      <c r="G4" s="50"/>
      <c r="H4" s="50"/>
      <c r="I4" s="51"/>
      <c r="J4" s="52"/>
    </row>
    <row r="5" spans="2:10" ht="13" x14ac:dyDescent="0.25">
      <c r="B5" s="47"/>
      <c r="C5" s="48"/>
      <c r="D5" s="108" t="s">
        <v>90</v>
      </c>
      <c r="E5" s="109"/>
      <c r="F5" s="109"/>
      <c r="G5" s="109"/>
      <c r="H5" s="109"/>
      <c r="I5" s="110"/>
      <c r="J5" s="55" t="s">
        <v>14</v>
      </c>
    </row>
    <row r="6" spans="2:10" ht="13.5" thickBot="1" x14ac:dyDescent="0.3">
      <c r="B6" s="56"/>
      <c r="C6" s="57"/>
      <c r="D6" s="58"/>
      <c r="E6" s="59"/>
      <c r="F6" s="59"/>
      <c r="G6" s="59"/>
      <c r="H6" s="59"/>
      <c r="I6" s="60"/>
      <c r="J6" s="61"/>
    </row>
    <row r="7" spans="2:10" x14ac:dyDescent="0.25">
      <c r="B7" s="62"/>
      <c r="J7" s="63"/>
    </row>
    <row r="8" spans="2:10" x14ac:dyDescent="0.25">
      <c r="B8" s="62"/>
      <c r="J8" s="63"/>
    </row>
    <row r="9" spans="2:10" x14ac:dyDescent="0.25">
      <c r="B9" s="62"/>
      <c r="C9" s="44" t="str">
        <f ca="1">+CONCATENATE("Santiago de Cali, ",TEXT(TODAY(),"MMMM DD YYYY"))</f>
        <v>Santiago de Cali, abril 15 2025</v>
      </c>
      <c r="D9" s="66"/>
      <c r="E9" s="65"/>
      <c r="J9" s="63"/>
    </row>
    <row r="10" spans="2:10" ht="13" x14ac:dyDescent="0.3">
      <c r="B10" s="62"/>
      <c r="C10" s="64"/>
      <c r="J10" s="63"/>
    </row>
    <row r="11" spans="2:10" ht="13" x14ac:dyDescent="0.3">
      <c r="B11" s="62"/>
      <c r="C11" s="64" t="str">
        <f>+'FOR-CSA-018'!C12</f>
        <v>Señores : E.S.E HOSP DE LA VEGA</v>
      </c>
      <c r="J11" s="63"/>
    </row>
    <row r="12" spans="2:10" ht="13" x14ac:dyDescent="0.3">
      <c r="B12" s="62"/>
      <c r="C12" s="64" t="str">
        <f>+'FOR-CSA-018'!C13</f>
        <v>NIT: 900807482</v>
      </c>
      <c r="J12" s="63"/>
    </row>
    <row r="13" spans="2:10" x14ac:dyDescent="0.25">
      <c r="B13" s="62"/>
      <c r="J13" s="63"/>
    </row>
    <row r="14" spans="2:10" x14ac:dyDescent="0.25">
      <c r="B14" s="62"/>
      <c r="C14" s="44" t="s">
        <v>91</v>
      </c>
      <c r="J14" s="63"/>
    </row>
    <row r="15" spans="2:10" x14ac:dyDescent="0.25">
      <c r="B15" s="62"/>
      <c r="C15" s="111"/>
      <c r="D15" s="111"/>
      <c r="E15" s="111"/>
      <c r="F15" s="111"/>
      <c r="G15" s="111"/>
      <c r="H15" s="111"/>
      <c r="I15" s="111"/>
      <c r="J15" s="63"/>
    </row>
    <row r="16" spans="2:10" ht="13" x14ac:dyDescent="0.3">
      <c r="B16" s="62"/>
      <c r="C16" s="86"/>
      <c r="D16" s="65"/>
      <c r="H16" s="87" t="s">
        <v>70</v>
      </c>
      <c r="I16" s="87" t="s">
        <v>71</v>
      </c>
      <c r="J16" s="63"/>
    </row>
    <row r="17" spans="2:10" ht="13" x14ac:dyDescent="0.3">
      <c r="B17" s="62"/>
      <c r="C17" s="112" t="s">
        <v>96</v>
      </c>
      <c r="D17" s="112"/>
      <c r="E17" s="112"/>
      <c r="F17" s="64"/>
      <c r="H17" s="88">
        <f>+SUM(H18:H23)</f>
        <v>1</v>
      </c>
      <c r="I17" s="89">
        <f>+SUM(I18:I23)</f>
        <v>128380</v>
      </c>
      <c r="J17" s="63"/>
    </row>
    <row r="18" spans="2:10" x14ac:dyDescent="0.25">
      <c r="B18" s="62"/>
      <c r="C18" s="44" t="s">
        <v>73</v>
      </c>
      <c r="H18" s="90">
        <f>+'FOR-CSA-018'!H19</f>
        <v>0</v>
      </c>
      <c r="I18" s="79">
        <v>0</v>
      </c>
      <c r="J18" s="63"/>
    </row>
    <row r="19" spans="2:10" x14ac:dyDescent="0.25">
      <c r="B19" s="62"/>
      <c r="C19" s="44" t="s">
        <v>74</v>
      </c>
      <c r="H19" s="90">
        <f>+'FOR-CSA-018'!H20</f>
        <v>1</v>
      </c>
      <c r="I19" s="91">
        <f>+'FOR-CSA-018'!I20</f>
        <v>128380</v>
      </c>
      <c r="J19" s="63"/>
    </row>
    <row r="20" spans="2:10" x14ac:dyDescent="0.25">
      <c r="B20" s="62"/>
      <c r="C20" s="44" t="s">
        <v>75</v>
      </c>
      <c r="H20" s="90">
        <f>+'FOR-CSA-018'!H21</f>
        <v>0</v>
      </c>
      <c r="I20" s="91">
        <f>+'FOR-CSA-018'!I21</f>
        <v>0</v>
      </c>
      <c r="J20" s="63"/>
    </row>
    <row r="21" spans="2:10" x14ac:dyDescent="0.25">
      <c r="B21" s="62"/>
      <c r="C21" s="44" t="s">
        <v>76</v>
      </c>
      <c r="H21" s="90">
        <f>+'FOR-CSA-018'!H22</f>
        <v>0</v>
      </c>
      <c r="I21" s="91">
        <f>+'FOR-CSA-018'!I22</f>
        <v>0</v>
      </c>
      <c r="J21" s="63"/>
    </row>
    <row r="22" spans="2:10" x14ac:dyDescent="0.25">
      <c r="B22" s="62"/>
      <c r="C22" s="44" t="s">
        <v>77</v>
      </c>
      <c r="H22" s="90">
        <f>+'FOR-CSA-018'!H23</f>
        <v>0</v>
      </c>
      <c r="I22" s="91">
        <f>+'FOR-CSA-018'!I23</f>
        <v>0</v>
      </c>
      <c r="J22" s="63"/>
    </row>
    <row r="23" spans="2:10" x14ac:dyDescent="0.25">
      <c r="B23" s="62"/>
      <c r="C23" s="44" t="s">
        <v>92</v>
      </c>
      <c r="H23" s="90">
        <f>+'FOR-CSA-018'!H24</f>
        <v>0</v>
      </c>
      <c r="I23" s="91">
        <f>+'FOR-CSA-018'!I24</f>
        <v>0</v>
      </c>
      <c r="J23" s="63"/>
    </row>
    <row r="24" spans="2:10" ht="13" x14ac:dyDescent="0.3">
      <c r="B24" s="62"/>
      <c r="C24" s="64" t="s">
        <v>93</v>
      </c>
      <c r="D24" s="64"/>
      <c r="E24" s="64"/>
      <c r="F24" s="64"/>
      <c r="H24" s="88">
        <f>SUM(H18:H23)</f>
        <v>1</v>
      </c>
      <c r="I24" s="89">
        <f>+SUBTOTAL(9,I18:I23)</f>
        <v>128380</v>
      </c>
      <c r="J24" s="63"/>
    </row>
    <row r="25" spans="2:10" ht="13.5" thickBot="1" x14ac:dyDescent="0.35">
      <c r="B25" s="62"/>
      <c r="C25" s="64"/>
      <c r="D25" s="64"/>
      <c r="H25" s="92"/>
      <c r="I25" s="93"/>
      <c r="J25" s="63"/>
    </row>
    <row r="26" spans="2:10" ht="13.5" thickTop="1" x14ac:dyDescent="0.3">
      <c r="B26" s="62"/>
      <c r="C26" s="64"/>
      <c r="D26" s="64"/>
      <c r="H26" s="79"/>
      <c r="I26" s="71"/>
      <c r="J26" s="63"/>
    </row>
    <row r="27" spans="2:10" ht="13" x14ac:dyDescent="0.3">
      <c r="B27" s="62"/>
      <c r="C27" s="64"/>
      <c r="D27" s="64"/>
      <c r="H27" s="79"/>
      <c r="I27" s="71"/>
      <c r="J27" s="63"/>
    </row>
    <row r="28" spans="2:10" ht="13" x14ac:dyDescent="0.3">
      <c r="B28" s="62"/>
      <c r="C28" s="64"/>
      <c r="D28" s="64"/>
      <c r="H28" s="79"/>
      <c r="I28" s="71"/>
      <c r="J28" s="63"/>
    </row>
    <row r="29" spans="2:10" x14ac:dyDescent="0.25">
      <c r="B29" s="62"/>
      <c r="G29" s="79"/>
      <c r="H29" s="79"/>
      <c r="I29" s="79"/>
      <c r="J29" s="63"/>
    </row>
    <row r="30" spans="2:10" ht="13.5" thickBot="1" x14ac:dyDescent="0.35">
      <c r="B30" s="62"/>
      <c r="C30" s="80" t="str">
        <f>+'FOR-CSA-018'!C37</f>
        <v>Jimena Casallas</v>
      </c>
      <c r="D30" s="80"/>
      <c r="F30" s="80" t="s">
        <v>98</v>
      </c>
      <c r="H30" s="113"/>
      <c r="I30" s="80" t="str">
        <f>+'FOR-CSA-018'!I37</f>
        <v xml:space="preserve">Lizeth Ome </v>
      </c>
      <c r="J30" s="63"/>
    </row>
    <row r="31" spans="2:10" ht="13" x14ac:dyDescent="0.3">
      <c r="B31" s="62"/>
      <c r="C31" s="82" t="str">
        <f>+'FOR-CSA-018'!C38</f>
        <v>Glosas y Devoluciones</v>
      </c>
      <c r="D31" s="82"/>
      <c r="F31" s="64" t="s">
        <v>100</v>
      </c>
      <c r="H31" s="79"/>
      <c r="I31" s="82" t="str">
        <f>+'FOR-CSA-018'!I38</f>
        <v>Cartera - Cuentas Salud</v>
      </c>
      <c r="J31" s="63"/>
    </row>
    <row r="32" spans="2:10" ht="13" x14ac:dyDescent="0.3">
      <c r="B32" s="62"/>
      <c r="C32" s="82" t="str">
        <f>+'FOR-CSA-018'!C39</f>
        <v>ESE HOSPITAL LA VEGA</v>
      </c>
      <c r="D32" s="82"/>
      <c r="F32" s="64" t="s">
        <v>101</v>
      </c>
      <c r="H32" s="79"/>
      <c r="I32" s="82" t="str">
        <f>+'FOR-CSA-018'!I39</f>
        <v>EPS Comfenalco Valle.</v>
      </c>
      <c r="J32" s="63"/>
    </row>
    <row r="33" spans="2:10" ht="13" x14ac:dyDescent="0.3">
      <c r="B33" s="62"/>
      <c r="C33" s="82"/>
      <c r="D33" s="82"/>
      <c r="G33" s="82"/>
      <c r="H33" s="79"/>
      <c r="I33" s="79"/>
      <c r="J33" s="63"/>
    </row>
    <row r="34" spans="2:10" ht="13" x14ac:dyDescent="0.3">
      <c r="B34" s="62"/>
      <c r="C34" s="82"/>
      <c r="D34" s="82"/>
      <c r="G34" s="82"/>
      <c r="H34" s="79"/>
      <c r="I34" s="79"/>
      <c r="J34" s="63"/>
    </row>
    <row r="35" spans="2:10" ht="14" x14ac:dyDescent="0.25">
      <c r="B35" s="62"/>
      <c r="C35" s="107" t="s">
        <v>94</v>
      </c>
      <c r="D35" s="107"/>
      <c r="E35" s="107"/>
      <c r="F35" s="107"/>
      <c r="G35" s="107"/>
      <c r="H35" s="107"/>
      <c r="I35" s="107"/>
      <c r="J35" s="63"/>
    </row>
    <row r="36" spans="2:10" ht="13" x14ac:dyDescent="0.3">
      <c r="B36" s="62"/>
      <c r="C36" s="82"/>
      <c r="D36" s="82"/>
      <c r="G36" s="82"/>
      <c r="H36" s="79"/>
      <c r="I36" s="79"/>
      <c r="J36" s="63"/>
    </row>
    <row r="37" spans="2:10" ht="18.75" customHeight="1" thickBot="1" x14ac:dyDescent="0.3">
      <c r="B37" s="83"/>
      <c r="C37" s="84"/>
      <c r="D37" s="84"/>
      <c r="E37" s="84"/>
      <c r="F37" s="84"/>
      <c r="G37" s="81"/>
      <c r="H37" s="81"/>
      <c r="I37" s="81"/>
      <c r="J37" s="85"/>
    </row>
    <row r="43" spans="2:10" ht="14.5" x14ac:dyDescent="0.35">
      <c r="D43"/>
    </row>
  </sheetData>
  <mergeCells count="6">
    <mergeCell ref="C35:I35"/>
    <mergeCell ref="D2:I3"/>
    <mergeCell ref="J2:J3"/>
    <mergeCell ref="D5:I5"/>
    <mergeCell ref="C15:I15"/>
    <mergeCell ref="C17:E17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Neyla Lizeth Ome Guamanga</cp:lastModifiedBy>
  <cp:lastPrinted>2025-04-15T18:46:07Z</cp:lastPrinted>
  <dcterms:created xsi:type="dcterms:W3CDTF">2022-06-01T14:39:12Z</dcterms:created>
  <dcterms:modified xsi:type="dcterms:W3CDTF">2025-04-15T18:46:12Z</dcterms:modified>
</cp:coreProperties>
</file>