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nilo\Areas\CxPSalud\CARTERA\GESTORES DE CARTERA\NEYLA LIZETH OME\GESTION DE CARTERAS 2025\CARTERAS PENDIENTES ABRIL 2025\NIT 900807126 CLINICA REINA ISABEL SAS\"/>
    </mc:Choice>
  </mc:AlternateContent>
  <xr:revisionPtr revIDLastSave="0" documentId="13_ncr:1_{FA092683-ACED-4A55-BD06-172577767ACE}" xr6:coauthVersionLast="47" xr6:coauthVersionMax="47" xr10:uidLastSave="{00000000-0000-0000-0000-000000000000}"/>
  <bookViews>
    <workbookView xWindow="-110" yWindow="-110" windowWidth="19420" windowHeight="11500" activeTab="1" xr2:uid="{8E722327-807C-4CDD-9D09-37D614825052}"/>
  </bookViews>
  <sheets>
    <sheet name="INFO IPS" sheetId="1" r:id="rId1"/>
    <sheet name="ESTADO DE CADA FACT" sheetId="2" r:id="rId2"/>
    <sheet name="FOR-CSA-018" sheetId="3" r:id="rId3"/>
    <sheet name="CIRCULAR 030" sheetId="4" r:id="rId4"/>
  </sheets>
  <externalReferences>
    <externalReference r:id="rId5"/>
    <externalReference r:id="rId6"/>
    <externalReference r:id="rId7"/>
  </externalReferences>
  <definedNames>
    <definedName name="_xlnm._FilterDatabase" localSheetId="1" hidden="1">'ESTADO DE CADA FACT'!$A$2:$AS$5</definedName>
    <definedName name="DEPTO">[1]Hoja1!$B$2:$B$37</definedName>
    <definedName name="listaEBP">[2]IPS!$A$2:$B$157</definedName>
    <definedName name="listaeps">[2]EPS!$A$2:$A$25</definedName>
    <definedName name="listaERP">[2]EPS!$A$2:$B$25</definedName>
    <definedName name="listaips">[2]IPS!$A$2:$A$157</definedName>
    <definedName name="MedioP">'[2]MESA 1-2020'!$AV$6569:$AV$6572</definedName>
    <definedName name="Mes">#REF!</definedName>
    <definedName name="TBL_NUMESA">[2]EPS!$J$1:$J$4</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 i="2" l="1"/>
  <c r="G32" i="4"/>
  <c r="C32" i="4"/>
  <c r="G31" i="4"/>
  <c r="C31" i="4"/>
  <c r="G30" i="4"/>
  <c r="C30" i="4"/>
  <c r="I23" i="4"/>
  <c r="H23" i="4"/>
  <c r="I22" i="4"/>
  <c r="H22" i="4"/>
  <c r="I21" i="4"/>
  <c r="H21" i="4"/>
  <c r="I20" i="4"/>
  <c r="H20" i="4"/>
  <c r="I19" i="4"/>
  <c r="H19" i="4"/>
  <c r="I18" i="4"/>
  <c r="I17" i="4" s="1"/>
  <c r="H18" i="4"/>
  <c r="H17" i="4" s="1"/>
  <c r="C12" i="4"/>
  <c r="C11" i="4"/>
  <c r="C9" i="4"/>
  <c r="I30" i="3"/>
  <c r="H30" i="3"/>
  <c r="I28" i="3"/>
  <c r="H28" i="3"/>
  <c r="I25" i="3"/>
  <c r="I32" i="3" s="1"/>
  <c r="I33" i="3" s="1"/>
  <c r="H25" i="3"/>
  <c r="H32" i="3" s="1"/>
  <c r="H33" i="3" s="1"/>
  <c r="C9" i="3"/>
  <c r="H24" i="4" l="1"/>
  <c r="I24" i="4"/>
  <c r="I1" i="2" l="1"/>
  <c r="AI1" i="2"/>
  <c r="AH1" i="2"/>
  <c r="AG1" i="2"/>
  <c r="AF1" i="2"/>
  <c r="AE1" i="2"/>
  <c r="AD1" i="2"/>
  <c r="AC1" i="2"/>
  <c r="AB1" i="2"/>
  <c r="AA1" i="2"/>
  <c r="Z1" i="2"/>
  <c r="S1" i="2"/>
  <c r="M1" i="2"/>
  <c r="J1" i="2"/>
  <c r="F5" i="2"/>
  <c r="F4" i="2"/>
  <c r="F3" i="2"/>
  <c r="L2" i="2"/>
  <c r="D8" i="1"/>
</calcChain>
</file>

<file path=xl/sharedStrings.xml><?xml version="1.0" encoding="utf-8"?>
<sst xmlns="http://schemas.openxmlformats.org/spreadsheetml/2006/main" count="127" uniqueCount="100">
  <si>
    <t xml:space="preserve">CLINICA REINA ISABEL SAS </t>
  </si>
  <si>
    <t>NIT 900807126-9</t>
  </si>
  <si>
    <t>CORTE 31 ENERO 2025</t>
  </si>
  <si>
    <t>FACTURA</t>
  </si>
  <si>
    <t>FV42176</t>
  </si>
  <si>
    <t>FEDV90546</t>
  </si>
  <si>
    <t>FEDV173570</t>
  </si>
  <si>
    <t>TOTAL FACTURA</t>
  </si>
  <si>
    <t>F.REGISTRO</t>
  </si>
  <si>
    <t>SALDO</t>
  </si>
  <si>
    <t xml:space="preserve">N° ENVIO </t>
  </si>
  <si>
    <t>F. RADICA</t>
  </si>
  <si>
    <t>NIT IPS</t>
  </si>
  <si>
    <t>Nombre IPS</t>
  </si>
  <si>
    <t>Prefijo Factura</t>
  </si>
  <si>
    <t>Numero Factura</t>
  </si>
  <si>
    <t>LLAVE</t>
  </si>
  <si>
    <t>IPS Fecha factura</t>
  </si>
  <si>
    <t>IPS Fecha radicado</t>
  </si>
  <si>
    <t>IPS Valor Factura</t>
  </si>
  <si>
    <t>IPS Saldo Factura</t>
  </si>
  <si>
    <t>ESTADO CARTERA ANTERIOR</t>
  </si>
  <si>
    <t>POR PAGAR SAP</t>
  </si>
  <si>
    <t>ESTADO BOX</t>
  </si>
  <si>
    <t>FECHA FACT</t>
  </si>
  <si>
    <t>FECHA RAD</t>
  </si>
  <si>
    <t>FECHA LIQ</t>
  </si>
  <si>
    <t>FECHA DEV</t>
  </si>
  <si>
    <t>GLOSA PDTE</t>
  </si>
  <si>
    <t>GLOSA ACEPTADA</t>
  </si>
  <si>
    <t>DEVOLUCION</t>
  </si>
  <si>
    <t>Valor_Glosa y Devolución</t>
  </si>
  <si>
    <t>TIPIFICACION</t>
  </si>
  <si>
    <t>CONCEPTO GLOSA Y DEVOLUCION</t>
  </si>
  <si>
    <t>TIPIFICACION OBJECION</t>
  </si>
  <si>
    <t>TIPO DE SERVICIO</t>
  </si>
  <si>
    <t>AMBITO</t>
  </si>
  <si>
    <t>Numero Contrato</t>
  </si>
  <si>
    <t>FACTURA CANCELADA</t>
  </si>
  <si>
    <t>FACTURA DEVUELTA</t>
  </si>
  <si>
    <t>FACTURA NO RADICADA</t>
  </si>
  <si>
    <t>VALOR EXTEMPORANEO</t>
  </si>
  <si>
    <t>FACTURA EN PROGRAMACION DE PAGO</t>
  </si>
  <si>
    <t>FACTURA EN PROCESO INTERNO</t>
  </si>
  <si>
    <t>FACTURACION COVID-19</t>
  </si>
  <si>
    <t>VALO CANCELADO SAP</t>
  </si>
  <si>
    <t>RETENCION</t>
  </si>
  <si>
    <t>DOC COMPENSACION SAP</t>
  </si>
  <si>
    <t>FECHA COMPENSACION SAP</t>
  </si>
  <si>
    <t>OBSE PAGO</t>
  </si>
  <si>
    <t>VALOR TRANFERENCIA</t>
  </si>
  <si>
    <t>Factura Devuelta</t>
  </si>
  <si>
    <t>Devuelta</t>
  </si>
  <si>
    <t>Se sostiene devolucion se evidencia historia clinica paciente ingresa por accidente de transito no adjunta factura y detalle de cargos dirigida a la aseguradora (en caso de que tenga poliza) o dirigida al adres, No se identifica carta tope soat por generada por la ips y por la aseguradora (en caso de que tenga poliza) No cumple con los requisitos legalas para la solicitud de autorizacion de los servicios facturados. por favor validar con el area encargada.capautorizaciones@epsdelagente.com.co</t>
  </si>
  <si>
    <t>AUTORIZACION</t>
  </si>
  <si>
    <t>Urgencias</t>
  </si>
  <si>
    <t>SE SOSTIENE DEVOLUCION RADICAR LOS SOPORTES AL AREA ENCARGADA NO CUENTA CON EL CIERRE FINAL DEL EVENTO DE INTERANCION RADICAR LOS SOPORTES AL AREA ENCARGADA CAPAUTORIZACIONES@EPSDELAGENTE.COM.CO , PARA QUE QUE REALICEN EL CIERRE FINAL . SUJETA APERTINENCIA .</t>
  </si>
  <si>
    <t>Servicios de internación y/o cirugía (Hospitalaria o Ambulatoria)</t>
  </si>
  <si>
    <t>Hospitalario</t>
  </si>
  <si>
    <t>Finalizada</t>
  </si>
  <si>
    <t>MIG-900807126</t>
  </si>
  <si>
    <t>Factura devuelta</t>
  </si>
  <si>
    <t>Factura aceptada por la IPS</t>
  </si>
  <si>
    <t>FOR-CSA-018</t>
  </si>
  <si>
    <t>HOJA 1 DE 1</t>
  </si>
  <si>
    <t>RESUMEN DE CARTERA REVISADA POR LA EPS</t>
  </si>
  <si>
    <t>VERSION 2</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</si>
  <si>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</si>
  <si>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</si>
  <si>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</si>
  <si>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</si>
  <si>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</si>
  <si>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</si>
  <si>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</si>
  <si>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</si>
  <si>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</si>
  <si>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</si>
  <si>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</si>
  <si>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</si>
  <si>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</si>
  <si>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</si>
  <si>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</si>
  <si>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Nombre</t>
  </si>
  <si>
    <t xml:space="preserve">Lizeth Ome </t>
  </si>
  <si>
    <t>Cargo</t>
  </si>
  <si>
    <t>Cartera - Cuentas Salud</t>
  </si>
  <si>
    <t>Entidad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</si>
  <si>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</si>
  <si>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</si>
  <si>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</si>
  <si>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</si>
  <si>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</si>
  <si>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</si>
  <si>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GLOSA POR CONCILIAR</t>
  </si>
  <si>
    <t>TOTAL CARTERA REVISADA CIRCULAR 030</t>
  </si>
  <si>
    <t>Nota: Documento válido como soporte de aceptación a el estado de cartera conciliado y reportado en Circular 030</t>
  </si>
  <si>
    <t xml:space="preserve">Señores : CLINICA REINA ISABEL SAS </t>
  </si>
  <si>
    <t>NIT: 900807126</t>
  </si>
  <si>
    <t>A continuacion me permito remitir nuestra respuesta al estado de cartera presentado en la fecha: 01/04/2025</t>
  </si>
  <si>
    <t>Con Corte al dia: 31/03/2025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</si>
</sst>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 #,##0.00_-;\-&quot;$&quot;\ * #,##0.00_-;_-&quot;$&quot;\ * &quot;-&quot;??_-;_-@_-"/>
    <numFmt numFmtId="43" formatCode="_-* #,##0.00_-;\-* #,##0.00_-;_-* &quot;-&quot;??_-;_-@_-"/>
    <numFmt numFmtId="164" formatCode="_-&quot;$&quot;\ * #,##0_-;\-&quot;$&quot;\ * #,##0_-;_-&quot;$&quot;\ * &quot;-&quot;??_-;_-@_-"/>
    <numFmt numFmtId="165" formatCode="&quot;$&quot;\ #,##0"/>
    <numFmt numFmtId="166" formatCode="_-&quot;€&quot;\ * #,##0_-;\-&quot;€&quot;\ * #,##0_-;_-&quot;€&quot;\ * &quot;-&quot;??_-;_-@_-"/>
    <numFmt numFmtId="167" formatCode="[$-240A]d&quot; de &quot;mmmm&quot; de &quot;yyyy;@"/>
    <numFmt numFmtId="168" formatCode="&quot;$&quot;\ #,##0;[Red]&quot;$&quot;\ #,##0"/>
    <numFmt numFmtId="169" formatCode="[$$-240A]\ #,##0;\-[$$-240A]\ #,##0"/>
    <numFmt numFmtId="170" formatCode="_-* #,##0_-;\-* #,##0_-;_-* &quot;-&quot;??_-;_-@_-"/>
  </numFmts>
  <fonts count="11" x14ac:knownFonts="1">
    <font>
      <sz val="11"/>
      <color theme="1"/>
      <name val="Aptos Narrow"/>
      <family val="2"/>
      <scheme val="minor"/>
    </font>
    <font>
      <sz val="11"/>
      <color theme="1"/>
      <name val="Aptos Narrow"/>
      <family val="2"/>
      <scheme val="minor"/>
    </font>
    <font>
      <b/>
      <sz val="8"/>
      <color theme="1"/>
      <name val="Tahoma"/>
      <family val="2"/>
    </font>
    <font>
      <b/>
      <sz val="8"/>
      <name val="Tahoma"/>
      <family val="2"/>
    </font>
    <font>
      <sz val="8"/>
      <color theme="1"/>
      <name val="Tahoma"/>
      <family val="2"/>
    </font>
    <font>
      <sz val="8"/>
      <name val="Tahoma"/>
      <family val="2"/>
    </font>
    <font>
      <sz val="10"/>
      <name val="Arial"/>
      <family val="2"/>
    </font>
    <font>
      <sz val="10"/>
      <color indexed="8"/>
      <name val="Arial"/>
      <family val="2"/>
    </font>
    <font>
      <b/>
      <sz val="10"/>
      <color indexed="8"/>
      <name val="Arial"/>
      <family val="2"/>
    </font>
    <font>
      <b/>
      <sz val="9"/>
      <name val="Arial"/>
      <family val="2"/>
    </font>
    <font>
      <b/>
      <sz val="11"/>
      <name val="Arial"/>
      <family val="2"/>
    </font>
  </fonts>
  <fills count="8">
    <fill>
      <patternFill patternType="none"/>
    </fill>
    <fill>
      <patternFill patternType="gray125"/>
    </fill>
    <fill>
      <patternFill patternType="solid">
        <fgColor theme="4"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5">
    <xf numFmtId="0" fontId="0" fillId="0" borderId="0"/>
    <xf numFmtId="44" fontId="1" fillId="0" borderId="0" applyFont="0" applyFill="0" applyBorder="0" applyAlignment="0" applyProtection="0"/>
    <xf numFmtId="0" fontId="6" fillId="0" borderId="0"/>
    <xf numFmtId="43" fontId="1" fillId="0" borderId="0" applyFont="0" applyFill="0" applyBorder="0" applyAlignment="0" applyProtection="0"/>
    <xf numFmtId="43" fontId="1" fillId="0" borderId="0" applyFont="0" applyFill="0" applyBorder="0" applyAlignment="0" applyProtection="0"/>
  </cellStyleXfs>
  <cellXfs count="90">
    <xf numFmtId="0" fontId="0" fillId="0" borderId="0" xfId="0"/>
    <xf numFmtId="0" fontId="0" fillId="0" borderId="1" xfId="0" applyBorder="1"/>
    <xf numFmtId="14" fontId="0" fillId="0" borderId="1" xfId="0" applyNumberFormat="1" applyBorder="1"/>
    <xf numFmtId="164" fontId="0" fillId="0" borderId="1" xfId="1" applyNumberFormat="1" applyFont="1" applyBorder="1"/>
    <xf numFmtId="164" fontId="0" fillId="0" borderId="0" xfId="0" applyNumberFormat="1"/>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64" fontId="2" fillId="0" borderId="1" xfId="1" applyNumberFormat="1" applyFont="1" applyBorder="1" applyAlignment="1">
      <alignment horizontal="center" vertical="center" wrapText="1"/>
    </xf>
    <xf numFmtId="0" fontId="3"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165" fontId="2" fillId="3" borderId="1" xfId="1" applyNumberFormat="1" applyFont="1" applyFill="1" applyBorder="1" applyAlignment="1">
      <alignment horizontal="center" vertical="center" wrapText="1"/>
    </xf>
    <xf numFmtId="0" fontId="2" fillId="4" borderId="1" xfId="0" applyFont="1" applyFill="1" applyBorder="1" applyAlignment="1">
      <alignment horizontal="center" vertical="center" wrapText="1"/>
    </xf>
    <xf numFmtId="14" fontId="2" fillId="4" borderId="1" xfId="0" applyNumberFormat="1" applyFont="1" applyFill="1" applyBorder="1" applyAlignment="1">
      <alignment horizontal="center" vertical="center" wrapText="1"/>
    </xf>
    <xf numFmtId="164" fontId="2" fillId="5" borderId="1" xfId="1"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166" fontId="2" fillId="2" borderId="1" xfId="1" applyNumberFormat="1" applyFont="1" applyFill="1" applyBorder="1" applyAlignment="1">
      <alignment horizontal="center" vertical="center" wrapText="1"/>
    </xf>
    <xf numFmtId="0" fontId="2" fillId="6" borderId="1" xfId="0" applyFont="1" applyFill="1" applyBorder="1" applyAlignment="1">
      <alignment horizontal="center" vertical="center" wrapText="1"/>
    </xf>
    <xf numFmtId="0" fontId="4" fillId="0" borderId="1" xfId="0" applyFont="1" applyBorder="1" applyAlignment="1">
      <alignment horizontal="center" vertical="center"/>
    </xf>
    <xf numFmtId="14" fontId="4" fillId="0" borderId="1" xfId="0" applyNumberFormat="1" applyFont="1" applyBorder="1" applyAlignment="1">
      <alignment horizontal="center" vertical="center"/>
    </xf>
    <xf numFmtId="164" fontId="4" fillId="0" borderId="1" xfId="1" applyNumberFormat="1" applyFont="1" applyBorder="1" applyAlignment="1">
      <alignment horizontal="center" vertical="center"/>
    </xf>
    <xf numFmtId="16" fontId="4" fillId="0" borderId="0" xfId="0" applyNumberFormat="1" applyFont="1" applyAlignment="1">
      <alignment horizontal="center" vertical="center"/>
    </xf>
    <xf numFmtId="0" fontId="4" fillId="0" borderId="0" xfId="0" applyFont="1" applyAlignment="1">
      <alignment horizontal="center" vertical="center"/>
    </xf>
    <xf numFmtId="14" fontId="4" fillId="0" borderId="0" xfId="0" applyNumberFormat="1" applyFont="1" applyAlignment="1">
      <alignment horizontal="center" vertical="center"/>
    </xf>
    <xf numFmtId="165" fontId="4" fillId="0" borderId="0" xfId="1" applyNumberFormat="1" applyFont="1" applyAlignment="1">
      <alignment horizontal="center" vertical="center"/>
    </xf>
    <xf numFmtId="165" fontId="5" fillId="0" borderId="0" xfId="0" applyNumberFormat="1" applyFont="1" applyAlignment="1">
      <alignment horizontal="center" vertical="center"/>
    </xf>
    <xf numFmtId="165" fontId="4" fillId="0" borderId="0" xfId="0" applyNumberFormat="1" applyFont="1" applyAlignment="1">
      <alignment horizontal="center" vertical="center"/>
    </xf>
    <xf numFmtId="164" fontId="4" fillId="0" borderId="0" xfId="1" applyNumberFormat="1" applyFont="1" applyAlignment="1">
      <alignment horizontal="center" vertical="center"/>
    </xf>
    <xf numFmtId="0" fontId="7" fillId="0" borderId="0" xfId="2" applyFont="1"/>
    <xf numFmtId="0" fontId="7" fillId="0" borderId="2" xfId="2" applyFont="1" applyBorder="1" applyAlignment="1">
      <alignment horizontal="centerContinuous"/>
    </xf>
    <xf numFmtId="0" fontId="7" fillId="0" borderId="3" xfId="2" applyFont="1" applyBorder="1" applyAlignment="1">
      <alignment horizontal="centerContinuous"/>
    </xf>
    <xf numFmtId="0" fontId="8" fillId="0" borderId="2" xfId="2" applyFont="1" applyBorder="1" applyAlignment="1">
      <alignment horizontal="center" vertical="center"/>
    </xf>
    <xf numFmtId="0" fontId="8" fillId="0" borderId="4" xfId="2" applyFont="1" applyBorder="1" applyAlignment="1">
      <alignment horizontal="center" vertical="center"/>
    </xf>
    <xf numFmtId="0" fontId="8" fillId="0" borderId="3" xfId="2" applyFont="1" applyBorder="1" applyAlignment="1">
      <alignment horizontal="center" vertical="center"/>
    </xf>
    <xf numFmtId="0" fontId="8" fillId="0" borderId="5" xfId="2" applyFont="1" applyBorder="1" applyAlignment="1">
      <alignment horizontal="center" vertical="center"/>
    </xf>
    <xf numFmtId="0" fontId="7" fillId="0" borderId="6" xfId="2" applyFont="1" applyBorder="1" applyAlignment="1">
      <alignment horizontal="centerContinuous"/>
    </xf>
    <xf numFmtId="0" fontId="7" fillId="0" borderId="7" xfId="2" applyFont="1" applyBorder="1" applyAlignment="1">
      <alignment horizontal="centerContinuous"/>
    </xf>
    <xf numFmtId="0" fontId="8" fillId="0" borderId="8" xfId="2" applyFont="1" applyBorder="1" applyAlignment="1">
      <alignment horizontal="center" vertical="center"/>
    </xf>
    <xf numFmtId="0" fontId="8" fillId="0" borderId="9" xfId="2" applyFont="1" applyBorder="1" applyAlignment="1">
      <alignment horizontal="center" vertical="center"/>
    </xf>
    <xf numFmtId="0" fontId="8" fillId="0" borderId="10" xfId="2" applyFont="1" applyBorder="1" applyAlignment="1">
      <alignment horizontal="center" vertical="center"/>
    </xf>
    <xf numFmtId="0" fontId="8" fillId="0" borderId="11" xfId="2" applyFont="1" applyBorder="1" applyAlignment="1">
      <alignment horizontal="center" vertical="center"/>
    </xf>
    <xf numFmtId="0" fontId="8" fillId="0" borderId="2" xfId="2" applyFont="1" applyBorder="1" applyAlignment="1">
      <alignment horizontal="centerContinuous" vertical="center"/>
    </xf>
    <xf numFmtId="0" fontId="8" fillId="0" borderId="4" xfId="2" applyFont="1" applyBorder="1" applyAlignment="1">
      <alignment horizontal="centerContinuous" vertical="center"/>
    </xf>
    <xf numFmtId="0" fontId="8" fillId="0" borderId="3" xfId="2" applyFont="1" applyBorder="1" applyAlignment="1">
      <alignment horizontal="centerContinuous" vertical="center"/>
    </xf>
    <xf numFmtId="0" fontId="8" fillId="0" borderId="5" xfId="2" applyFont="1" applyBorder="1" applyAlignment="1">
      <alignment horizontal="centerContinuous" vertical="center"/>
    </xf>
    <xf numFmtId="0" fontId="8" fillId="0" borderId="6" xfId="2" applyFont="1" applyBorder="1" applyAlignment="1">
      <alignment horizontal="centerContinuous" vertical="center"/>
    </xf>
    <xf numFmtId="0" fontId="8" fillId="0" borderId="0" xfId="2" applyFont="1" applyAlignment="1">
      <alignment horizontal="centerContinuous" vertical="center"/>
    </xf>
    <xf numFmtId="0" fontId="8" fillId="0" borderId="12" xfId="2" applyFont="1" applyBorder="1" applyAlignment="1">
      <alignment horizontal="centerContinuous" vertical="center"/>
    </xf>
    <xf numFmtId="0" fontId="7" fillId="0" borderId="8" xfId="2" applyFont="1" applyBorder="1" applyAlignment="1">
      <alignment horizontal="centerContinuous"/>
    </xf>
    <xf numFmtId="0" fontId="7" fillId="0" borderId="10" xfId="2" applyFont="1" applyBorder="1" applyAlignment="1">
      <alignment horizontal="centerContinuous"/>
    </xf>
    <xf numFmtId="0" fontId="8" fillId="0" borderId="8" xfId="2" applyFont="1" applyBorder="1" applyAlignment="1">
      <alignment horizontal="centerContinuous" vertical="center"/>
    </xf>
    <xf numFmtId="0" fontId="8" fillId="0" borderId="9" xfId="2" applyFont="1" applyBorder="1" applyAlignment="1">
      <alignment horizontal="centerContinuous" vertical="center"/>
    </xf>
    <xf numFmtId="0" fontId="8" fillId="0" borderId="10" xfId="2" applyFont="1" applyBorder="1" applyAlignment="1">
      <alignment horizontal="centerContinuous" vertical="center"/>
    </xf>
    <xf numFmtId="0" fontId="8" fillId="0" borderId="11" xfId="2" applyFont="1" applyBorder="1" applyAlignment="1">
      <alignment horizontal="centerContinuous" vertical="center"/>
    </xf>
    <xf numFmtId="0" fontId="7" fillId="0" borderId="6" xfId="2" applyFont="1" applyBorder="1"/>
    <xf numFmtId="0" fontId="7" fillId="0" borderId="7" xfId="2" applyFont="1" applyBorder="1"/>
    <xf numFmtId="0" fontId="8" fillId="0" borderId="0" xfId="2" applyFont="1"/>
    <xf numFmtId="14" fontId="7" fillId="0" borderId="0" xfId="2" applyNumberFormat="1" applyFont="1"/>
    <xf numFmtId="167" fontId="7" fillId="0" borderId="0" xfId="2" applyNumberFormat="1" applyFont="1"/>
    <xf numFmtId="14" fontId="7" fillId="0" borderId="0" xfId="2" applyNumberFormat="1" applyFont="1" applyAlignment="1">
      <alignment horizontal="left"/>
    </xf>
    <xf numFmtId="1" fontId="8" fillId="0" borderId="0" xfId="3" applyNumberFormat="1" applyFont="1" applyAlignment="1">
      <alignment horizontal="center" vertical="center"/>
    </xf>
    <xf numFmtId="165" fontId="8" fillId="0" borderId="0" xfId="2" applyNumberFormat="1" applyFont="1" applyAlignment="1">
      <alignment horizontal="center" vertical="center"/>
    </xf>
    <xf numFmtId="1" fontId="8" fillId="0" borderId="0" xfId="2" applyNumberFormat="1" applyFont="1" applyAlignment="1">
      <alignment horizontal="center"/>
    </xf>
    <xf numFmtId="168" fontId="8" fillId="0" borderId="0" xfId="2" applyNumberFormat="1" applyFont="1" applyAlignment="1">
      <alignment horizontal="right"/>
    </xf>
    <xf numFmtId="1" fontId="7" fillId="0" borderId="0" xfId="2" applyNumberFormat="1" applyFont="1" applyAlignment="1">
      <alignment horizontal="center"/>
    </xf>
    <xf numFmtId="168" fontId="7" fillId="0" borderId="0" xfId="2" applyNumberFormat="1" applyFont="1" applyAlignment="1">
      <alignment horizontal="right"/>
    </xf>
    <xf numFmtId="1" fontId="7" fillId="0" borderId="9" xfId="2" applyNumberFormat="1" applyFont="1" applyBorder="1" applyAlignment="1">
      <alignment horizontal="center"/>
    </xf>
    <xf numFmtId="168" fontId="7" fillId="0" borderId="9" xfId="2" applyNumberFormat="1" applyFont="1" applyBorder="1" applyAlignment="1">
      <alignment horizontal="right"/>
    </xf>
    <xf numFmtId="0" fontId="7" fillId="0" borderId="0" xfId="2" applyFont="1" applyAlignment="1">
      <alignment horizontal="center"/>
    </xf>
    <xf numFmtId="1" fontId="8" fillId="0" borderId="13" xfId="2" applyNumberFormat="1" applyFont="1" applyBorder="1" applyAlignment="1">
      <alignment horizontal="center"/>
    </xf>
    <xf numFmtId="168" fontId="8" fillId="0" borderId="13" xfId="2" applyNumberFormat="1" applyFont="1" applyBorder="1" applyAlignment="1">
      <alignment horizontal="right"/>
    </xf>
    <xf numFmtId="168" fontId="7" fillId="0" borderId="0" xfId="2" applyNumberFormat="1" applyFont="1"/>
    <xf numFmtId="168" fontId="8" fillId="0" borderId="9" xfId="2" applyNumberFormat="1" applyFont="1" applyBorder="1"/>
    <xf numFmtId="168" fontId="7" fillId="0" borderId="9" xfId="2" applyNumberFormat="1" applyFont="1" applyBorder="1"/>
    <xf numFmtId="168" fontId="8" fillId="0" borderId="0" xfId="2" applyNumberFormat="1" applyFont="1"/>
    <xf numFmtId="0" fontId="9" fillId="0" borderId="0" xfId="2" applyFont="1" applyAlignment="1">
      <alignment horizontal="center" vertical="center" wrapText="1"/>
    </xf>
    <xf numFmtId="0" fontId="7" fillId="0" borderId="8" xfId="2" applyFont="1" applyBorder="1"/>
    <xf numFmtId="0" fontId="7" fillId="0" borderId="9" xfId="2" applyFont="1" applyBorder="1"/>
    <xf numFmtId="0" fontId="7" fillId="0" borderId="10" xfId="2" applyFont="1" applyBorder="1"/>
    <xf numFmtId="0" fontId="8" fillId="0" borderId="6" xfId="2" applyFont="1" applyBorder="1" applyAlignment="1">
      <alignment horizontal="center" vertical="center" wrapText="1"/>
    </xf>
    <xf numFmtId="0" fontId="8" fillId="0" borderId="0" xfId="2" applyFont="1" applyAlignment="1">
      <alignment horizontal="center" vertical="center" wrapText="1"/>
    </xf>
    <xf numFmtId="0" fontId="8" fillId="0" borderId="7" xfId="2" applyFont="1" applyBorder="1" applyAlignment="1">
      <alignment horizontal="center" vertical="center" wrapText="1"/>
    </xf>
    <xf numFmtId="0" fontId="7" fillId="7" borderId="0" xfId="2" applyFont="1" applyFill="1"/>
    <xf numFmtId="0" fontId="8" fillId="0" borderId="0" xfId="2" applyFont="1" applyAlignment="1">
      <alignment horizontal="center"/>
    </xf>
    <xf numFmtId="1" fontId="8" fillId="0" borderId="0" xfId="3" applyNumberFormat="1" applyFont="1" applyAlignment="1">
      <alignment horizontal="right"/>
    </xf>
    <xf numFmtId="169" fontId="8" fillId="0" borderId="0" xfId="4" applyNumberFormat="1" applyFont="1" applyAlignment="1">
      <alignment horizontal="right"/>
    </xf>
    <xf numFmtId="1" fontId="7" fillId="0" borderId="0" xfId="3" applyNumberFormat="1" applyFont="1" applyAlignment="1">
      <alignment horizontal="right"/>
    </xf>
    <xf numFmtId="169" fontId="7" fillId="0" borderId="0" xfId="4" applyNumberFormat="1" applyFont="1" applyAlignment="1">
      <alignment horizontal="right"/>
    </xf>
    <xf numFmtId="170" fontId="7" fillId="0" borderId="13" xfId="4" applyNumberFormat="1" applyFont="1" applyBorder="1" applyAlignment="1">
      <alignment horizontal="center"/>
    </xf>
    <xf numFmtId="169" fontId="7" fillId="0" borderId="13" xfId="4" applyNumberFormat="1" applyFont="1" applyBorder="1" applyAlignment="1">
      <alignment horizontal="right"/>
    </xf>
    <xf numFmtId="0" fontId="10" fillId="0" borderId="0" xfId="0" applyFont="1" applyAlignment="1">
      <alignment horizontal="center" vertical="center" wrapText="1"/>
    </xf>
  </cellXfs>
  <cellStyles count="5">
    <cellStyle name="Millares 2 2" xfId="4" xr:uid="{2FDED6E2-5C27-4A79-9B0D-1CA8C1DA0244}"/>
    <cellStyle name="Millares 3" xfId="3" xr:uid="{322E59AC-A9E2-45A4-828A-9B96678CC268}"/>
    <cellStyle name="Moneda" xfId="1" builtinId="4"/>
    <cellStyle name="Normal" xfId="0" builtinId="0"/>
    <cellStyle name="Normal 2 2" xfId="2" xr:uid="{7059448F-0BFD-4BB8-B35B-C242FDA41CB8}"/>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52916</xdr:colOff>
      <xdr:row>1</xdr:row>
      <xdr:rowOff>74082</xdr:rowOff>
    </xdr:from>
    <xdr:ext cx="1852084" cy="809096"/>
    <xdr:pic>
      <xdr:nvPicPr>
        <xdr:cNvPr id="2" name="Imagen 2" descr="Nombre de la empresa&#10;&#10;Descripción generada automáticamente con confianza baja">
          <a:extLst>
            <a:ext uri="{FF2B5EF4-FFF2-40B4-BE49-F238E27FC236}">
              <a16:creationId xmlns:a16="http://schemas.microsoft.com/office/drawing/2014/main" id="{2127F4DB-51EE-4E1F-B0F0-044004CAAA6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766"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50800</xdr:colOff>
      <xdr:row>33</xdr:row>
      <xdr:rowOff>63500</xdr:rowOff>
    </xdr:from>
    <xdr:to>
      <xdr:col>8</xdr:col>
      <xdr:colOff>368300</xdr:colOff>
      <xdr:row>36</xdr:row>
      <xdr:rowOff>28304</xdr:rowOff>
    </xdr:to>
    <xdr:pic>
      <xdr:nvPicPr>
        <xdr:cNvPr id="3" name="Imagen 2">
          <a:extLst>
            <a:ext uri="{FF2B5EF4-FFF2-40B4-BE49-F238E27FC236}">
              <a16:creationId xmlns:a16="http://schemas.microsoft.com/office/drawing/2014/main" id="{43DD1055-6E82-49D0-A3E9-EEC89E7E21C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00650" y="5480050"/>
          <a:ext cx="1079500" cy="4728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73025</xdr:colOff>
      <xdr:row>1</xdr:row>
      <xdr:rowOff>95250</xdr:rowOff>
    </xdr:from>
    <xdr:ext cx="1491797" cy="766536"/>
    <xdr:pic>
      <xdr:nvPicPr>
        <xdr:cNvPr id="2" name="Imagen 2" descr="Nombre de la empresa&#10;&#10;Descripción generada automáticamente con confianza baja">
          <a:extLst>
            <a:ext uri="{FF2B5EF4-FFF2-40B4-BE49-F238E27FC236}">
              <a16:creationId xmlns:a16="http://schemas.microsoft.com/office/drawing/2014/main" id="{F8AF0D18-269B-4E8D-80C5-3AAC8B4DDF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491797" cy="766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6</xdr:col>
      <xdr:colOff>143631</xdr:colOff>
      <xdr:row>26</xdr:row>
      <xdr:rowOff>0</xdr:rowOff>
    </xdr:from>
    <xdr:to>
      <xdr:col>7</xdr:col>
      <xdr:colOff>421821</xdr:colOff>
      <xdr:row>28</xdr:row>
      <xdr:rowOff>140185</xdr:rowOff>
    </xdr:to>
    <xdr:pic>
      <xdr:nvPicPr>
        <xdr:cNvPr id="3" name="Imagen 2">
          <a:extLst>
            <a:ext uri="{FF2B5EF4-FFF2-40B4-BE49-F238E27FC236}">
              <a16:creationId xmlns:a16="http://schemas.microsoft.com/office/drawing/2014/main" id="{C981E155-DC83-496E-AB15-A37D0360B8C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87131" y="4413250"/>
          <a:ext cx="1078290" cy="4703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sonia.herrera\AppData\Local\Temp\Temp1_AIFT09.zip\AIFT0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circular%20030\sura\Formato%20AIFT09%20%20MESA%201-%2025-%20FEB-2020.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nilo\Areas\CxPSalud\CARTERA\GESTORES%20DE%20CARTERA\NEYLA%20LIZETH%20OME\GESTION%20DE%20CARTERAS%202025\3.%20MACRO%20ABRIL%202025.xlsx" TargetMode="External"/><Relationship Id="rId1" Type="http://schemas.openxmlformats.org/officeDocument/2006/relationships/externalLinkPath" Target="/CxPSalud/CARTERA/GESTORES%20DE%20CARTERA/NEYLA%20LIZETH%20OME/GESTION%20DE%20CARTERAS%202025/3.%20MACRO%20ABRIL%2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Formato"/>
      <sheetName val="Hoja2"/>
      <sheetName val="Ejemplo"/>
      <sheetName val="Hoja1"/>
      <sheetName val="AIFT09-MESA1-2-2019"/>
    </sheetNames>
    <sheetDataSet>
      <sheetData sheetId="0"/>
      <sheetData sheetId="1"/>
      <sheetData sheetId="2"/>
      <sheetData sheetId="3"/>
      <sheetData sheetId="4">
        <row r="2">
          <cell r="B2" t="str">
            <v>DEPARTAMENTO ADMINISTRATIVO DE SEGURIDAD SOCIAL DE SUCRE</v>
          </cell>
        </row>
        <row r="3">
          <cell r="B3" t="str">
            <v xml:space="preserve">DEPARTAMENTO ADMINISTRATIVO DISTRITAL DE SALUD  - DADIS </v>
          </cell>
        </row>
        <row r="4">
          <cell r="B4" t="str">
            <v>DIRECCIÓN  TERRITORIAL DE SALUD DE CALDAS</v>
          </cell>
        </row>
        <row r="5">
          <cell r="B5" t="str">
            <v>INSTITUTO DEPARTAMENTAL DE SALUD DE NARIÑO</v>
          </cell>
        </row>
        <row r="6">
          <cell r="B6" t="str">
            <v>INSTITUTO DEPARTAMENTAL DE SALUD DE NORTE DE SANTANDER</v>
          </cell>
        </row>
        <row r="7">
          <cell r="B7" t="str">
            <v>INSTITUTO DEPARTAMENTAL DE SALUD DEL CAQUETÁ</v>
          </cell>
        </row>
        <row r="8">
          <cell r="B8" t="str">
            <v>SECRETARÍA  DE SALUD DEL GUAINÍA</v>
          </cell>
        </row>
        <row r="9">
          <cell r="B9" t="str">
            <v>SECRETARÍA  DEPARTAMENTAL DE SALUD DE LA GUAJIRA</v>
          </cell>
        </row>
        <row r="10">
          <cell r="B10" t="str">
            <v>SECRETARÍA DE DESARROLLO DE LA SALUD DEL MAGDALENA</v>
          </cell>
        </row>
        <row r="11">
          <cell r="B11" t="str">
            <v>SECRETARÍA DE SALUD DE BOYACÁ</v>
          </cell>
        </row>
        <row r="12">
          <cell r="B12" t="str">
            <v>SECRETARÍA DE SALUD DE CUNDINAMARCA</v>
          </cell>
        </row>
        <row r="13">
          <cell r="B13" t="str">
            <v>SECRETARÍA DE SALUD DE SANTANDER</v>
          </cell>
        </row>
        <row r="14">
          <cell r="B14" t="str">
            <v>SECRETARÍA DE SALUD DE VAUPÉS</v>
          </cell>
        </row>
        <row r="15">
          <cell r="B15" t="str">
            <v>SECRETARÍA DE SALUD DEPARTAMENTAL DE BOLÍVAR</v>
          </cell>
        </row>
        <row r="16">
          <cell r="B16" t="str">
            <v>SECRETARÍA DE SALUD DEPARTAMENTAL DE CASANARE</v>
          </cell>
        </row>
        <row r="17">
          <cell r="B17" t="str">
            <v>SECRETARÍA DE SALUD DEPARTAMENTAL DEL HUILA</v>
          </cell>
        </row>
        <row r="18">
          <cell r="B18" t="str">
            <v>SECRETARIA DE SALUD DEPARTAMENTAL DEL VALLE DEL CAUCA</v>
          </cell>
        </row>
        <row r="19">
          <cell r="B19" t="str">
            <v>SECRETARÍA DE SALUD DISTRITAL DE BARRANQUILLA</v>
          </cell>
        </row>
        <row r="20">
          <cell r="B20" t="str">
            <v>SECRETARIA DEPARTAMENTAL DE SALUD  DEL GUAVIARE</v>
          </cell>
        </row>
        <row r="21">
          <cell r="B21" t="str">
            <v>SECRETARÍA DEPARTAMENTAL DE SALUD DE QUINDÍO</v>
          </cell>
        </row>
        <row r="22">
          <cell r="B22" t="str">
            <v>SECRETARIA DEPARTAMENTAL DE SALUD DE RISARALDA</v>
          </cell>
        </row>
        <row r="23">
          <cell r="B23" t="str">
            <v>SECRETARÍA DEPARTAMENTAL DE SALUD DE SAN ANDRÉS</v>
          </cell>
        </row>
        <row r="24">
          <cell r="B24" t="str">
            <v>SECRETARIA DEPARTAMENTAL DE SALUD DE TOLIMA</v>
          </cell>
        </row>
        <row r="25">
          <cell r="B25" t="str">
            <v>SECRETARÍA DEPARTAMENTAL DE SALUD DEL AMAZONAS</v>
          </cell>
        </row>
        <row r="26">
          <cell r="B26" t="str">
            <v>SECRETARÍA DEPARTAMENTAL DE SALUD DEL ATLÁNTICO</v>
          </cell>
        </row>
        <row r="27">
          <cell r="B27" t="str">
            <v>SECRETARÍA DEPARTAMENTAL DE SALUD DEL CAUCA</v>
          </cell>
        </row>
        <row r="28">
          <cell r="B28" t="str">
            <v>SECRETARÍA DEPARTAMENTAL DE SALUD DEL CESAR</v>
          </cell>
        </row>
        <row r="29">
          <cell r="B29" t="str">
            <v>SECRETARÍA DEPARTAMENTAL DE SALUD DEL CHOCÓ</v>
          </cell>
        </row>
        <row r="30">
          <cell r="B30" t="str">
            <v>SECRETARÍA DEPARTAMENTAL DE SALUD DEL PUTUMAYO</v>
          </cell>
        </row>
        <row r="31">
          <cell r="B31" t="str">
            <v>SECRETARÍA DEPARTAMENTAL PARA EL DESARROLLO DE LA SALUD DE CÓRDOBA</v>
          </cell>
        </row>
        <row r="32">
          <cell r="B32" t="str">
            <v>SECRETARÍA DISTRITAL DE SALUD DE BOGOTÁ</v>
          </cell>
        </row>
        <row r="33">
          <cell r="B33" t="str">
            <v>SECRETARÍA DISTRITAL DE SALUD DE SANTA MARTA</v>
          </cell>
        </row>
        <row r="34">
          <cell r="B34" t="str">
            <v>SECRETARÍA SECCIONAL DE SALUD DE VICHADA</v>
          </cell>
        </row>
        <row r="35">
          <cell r="B35" t="str">
            <v>SECRETARÍA SECCIONAL DE SALUD DEL META</v>
          </cell>
        </row>
        <row r="36">
          <cell r="B36" t="str">
            <v>SECRETARÍA SECCIONAL DE SALUD Y PROTECCIÓN SOCIAL DE ANTIOQUIA</v>
          </cell>
        </row>
        <row r="37">
          <cell r="B37" t="str">
            <v>UNIDAD ADMINISTRATIVA ESPECIAL DE SALUD DE ARAUCA</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SA 1-2020"/>
      <sheetName val="IPS"/>
      <sheetName val="EPS"/>
    </sheetNames>
    <sheetDataSet>
      <sheetData sheetId="0" refreshError="1">
        <row r="6569">
          <cell r="AV6569" t="str">
            <v>GIRO DIRECTO</v>
          </cell>
        </row>
        <row r="6570">
          <cell r="AV6570" t="str">
            <v>GIRO DE TESORERIA</v>
          </cell>
        </row>
        <row r="6571">
          <cell r="AV6571" t="str">
            <v>CESIÓN DE CREDITO</v>
          </cell>
        </row>
        <row r="6572">
          <cell r="AV6572" t="str">
            <v>COMPRA DE CARTERA</v>
          </cell>
        </row>
      </sheetData>
      <sheetData sheetId="1" refreshError="1">
        <row r="2">
          <cell r="A2" t="str">
            <v>ACOUSTIC SYSTEM SAS</v>
          </cell>
          <cell r="B2">
            <v>805001506</v>
          </cell>
        </row>
        <row r="3">
          <cell r="A3" t="str">
            <v>ALERGOLOGOS DE OCCIDENTE</v>
          </cell>
          <cell r="B3">
            <v>900798538</v>
          </cell>
        </row>
        <row r="4">
          <cell r="A4" t="str">
            <v>ANGEL DIAGNOSTICA SA</v>
          </cell>
          <cell r="B4">
            <v>805013591</v>
          </cell>
        </row>
        <row r="5">
          <cell r="A5" t="str">
            <v>ANGIOGRAFIA DE OCCIDENTE</v>
          </cell>
          <cell r="B5">
            <v>800197601</v>
          </cell>
        </row>
        <row r="6">
          <cell r="A6" t="str">
            <v>ASOCIACION DE PERSONAS CON AUTISMO APA</v>
          </cell>
          <cell r="B6">
            <v>800205977</v>
          </cell>
        </row>
        <row r="7">
          <cell r="A7" t="str">
            <v>AUDIOCOM SAS</v>
          </cell>
          <cell r="B7">
            <v>814003448</v>
          </cell>
        </row>
        <row r="8">
          <cell r="A8" t="str">
            <v>BIOTECNICA SAS</v>
          </cell>
          <cell r="B8">
            <v>811033344</v>
          </cell>
        </row>
        <row r="9">
          <cell r="A9" t="str">
            <v>CAJA DE COMPENSACIÓN FAMILIAR DEL VALLE DEL CAUCA-COMFANDI</v>
          </cell>
          <cell r="B9">
            <v>890303208</v>
          </cell>
        </row>
        <row r="10">
          <cell r="A10" t="str">
            <v>CASA MADRE CANGURO ALFA</v>
          </cell>
          <cell r="B10">
            <v>805025186</v>
          </cell>
        </row>
        <row r="11">
          <cell r="A11" t="str">
            <v>CEDIVAIPS</v>
          </cell>
          <cell r="B11">
            <v>805016046</v>
          </cell>
        </row>
        <row r="12">
          <cell r="A12" t="str">
            <v>CENTRO DE NEUROREHABILITACIÓN APAES SAS</v>
          </cell>
          <cell r="B12">
            <v>900328450</v>
          </cell>
        </row>
        <row r="13">
          <cell r="A13" t="str">
            <v>CENTRO DERMATOLOGICO DE CALI</v>
          </cell>
          <cell r="B13">
            <v>900124603</v>
          </cell>
        </row>
        <row r="14">
          <cell r="A14" t="str">
            <v xml:space="preserve">CENTRO MEDICO IMBANACO DE CALI SA </v>
          </cell>
          <cell r="B14">
            <v>890307200</v>
          </cell>
        </row>
        <row r="15">
          <cell r="A15" t="str">
            <v>CENTRO MEDICO SALUD VITAL EJE CAFETERO SAS</v>
          </cell>
          <cell r="B15">
            <v>900062327</v>
          </cell>
        </row>
        <row r="16">
          <cell r="A16" t="str">
            <v>CENTRO MEDICO SAN MARTIN IPS SA</v>
          </cell>
          <cell r="B16">
            <v>830512726</v>
          </cell>
        </row>
        <row r="17">
          <cell r="A17" t="str">
            <v>CIES NEUROREHABILITACION INTEGRAL S.A.S.</v>
          </cell>
          <cell r="B17">
            <v>900862597</v>
          </cell>
        </row>
        <row r="18">
          <cell r="A18" t="str">
            <v>CINICA SAN FRANCISCO</v>
          </cell>
          <cell r="B18">
            <v>800191916</v>
          </cell>
        </row>
        <row r="19">
          <cell r="A19" t="str">
            <v>CLINICA BLANCA SAS</v>
          </cell>
          <cell r="B19">
            <v>900292765</v>
          </cell>
        </row>
        <row r="20">
          <cell r="A20" t="str">
            <v>CLINICA COLSANITAS S.A</v>
          </cell>
          <cell r="B20">
            <v>800149384</v>
          </cell>
        </row>
        <row r="21">
          <cell r="A21" t="str">
            <v>CLINICA DE OCCIDENTE SA</v>
          </cell>
          <cell r="B21">
            <v>890300513</v>
          </cell>
        </row>
        <row r="22">
          <cell r="A22" t="str">
            <v>CLINICA DEL RIO S.A.</v>
          </cell>
          <cell r="B22">
            <v>900249053</v>
          </cell>
        </row>
        <row r="23">
          <cell r="A23" t="str">
            <v>CLINICA OFTALMOLOGICA DE CALI</v>
          </cell>
          <cell r="B23">
            <v>890320032</v>
          </cell>
        </row>
        <row r="24">
          <cell r="A24" t="str">
            <v>CLINICA DE REHABILITACION DEL VALLE S.A</v>
          </cell>
          <cell r="B24">
            <v>821000191</v>
          </cell>
        </row>
        <row r="25">
          <cell r="A25" t="str">
            <v xml:space="preserve">CLINICA DESA SAS </v>
          </cell>
          <cell r="B25">
            <v>900771349</v>
          </cell>
        </row>
        <row r="26">
          <cell r="A26" t="str">
            <v xml:space="preserve">CLINICA FARALLONES S.A </v>
          </cell>
          <cell r="B26">
            <v>800212422</v>
          </cell>
        </row>
        <row r="27">
          <cell r="A27" t="str">
            <v>CLINICA MED</v>
          </cell>
          <cell r="B27">
            <v>900237579</v>
          </cell>
        </row>
        <row r="28">
          <cell r="A28" t="str">
            <v>CLINICA NUEVA DE CALI SAS</v>
          </cell>
          <cell r="B28">
            <v>901158187</v>
          </cell>
        </row>
        <row r="29">
          <cell r="A29" t="str">
            <v>CLINICA NUEVA RAFAEL URIBE URIBE</v>
          </cell>
          <cell r="B29">
            <v>900891513</v>
          </cell>
        </row>
        <row r="30">
          <cell r="A30" t="str">
            <v>CLINICA OFTALMOLOGICA DE CARTAGO SAS</v>
          </cell>
          <cell r="B30">
            <v>900247710</v>
          </cell>
        </row>
        <row r="31">
          <cell r="A31" t="str">
            <v>CLINICA ORIENTE SAS</v>
          </cell>
          <cell r="B31">
            <v>800194671</v>
          </cell>
        </row>
        <row r="32">
          <cell r="A32" t="str">
            <v xml:space="preserve">CLINICA PALMA REAL </v>
          </cell>
          <cell r="B32">
            <v>900699086</v>
          </cell>
        </row>
        <row r="33">
          <cell r="A33" t="str">
            <v>CLINICA PALMIRA S A</v>
          </cell>
          <cell r="B33">
            <v>891300047</v>
          </cell>
        </row>
        <row r="34">
          <cell r="A34" t="str">
            <v xml:space="preserve">CLINICA SAN FERNANDO </v>
          </cell>
          <cell r="B34">
            <v>890300516</v>
          </cell>
        </row>
        <row r="35">
          <cell r="A35" t="str">
            <v>CLINICA SU VIDA SAS</v>
          </cell>
          <cell r="B35">
            <v>900110074</v>
          </cell>
        </row>
        <row r="36">
          <cell r="A36" t="str">
            <v xml:space="preserve">CLINICA UCI DEL RIO </v>
          </cell>
          <cell r="B36">
            <v>900249053</v>
          </cell>
        </row>
        <row r="37">
          <cell r="A37" t="str">
            <v>CLINICA VERSALLES SA</v>
          </cell>
          <cell r="B37">
            <v>800048954</v>
          </cell>
        </row>
        <row r="38">
          <cell r="A38" t="str">
            <v>CLINICAS ODONTOLOGICAS COODONTOLOGOS</v>
          </cell>
          <cell r="B38">
            <v>830118704</v>
          </cell>
        </row>
        <row r="39">
          <cell r="A39" t="str">
            <v>DIALYSER SAS</v>
          </cell>
          <cell r="B39">
            <v>900231793</v>
          </cell>
        </row>
        <row r="40">
          <cell r="A40" t="str">
            <v>DIME CLINICA NEUROCARDIOVASCULAR</v>
          </cell>
          <cell r="B40">
            <v>800024390</v>
          </cell>
        </row>
        <row r="41">
          <cell r="A41" t="str">
            <v>EDUARDO BOLAÑOS IPS SAS</v>
          </cell>
          <cell r="B41">
            <v>900279643</v>
          </cell>
        </row>
        <row r="42">
          <cell r="A42" t="str">
            <v>ESTETICA Y TERAPIAS TEQUENDAMA S.A.S</v>
          </cell>
          <cell r="B42" t="str">
            <v>900.506.087</v>
          </cell>
        </row>
        <row r="43">
          <cell r="A43" t="str">
            <v>FABILU LTDA</v>
          </cell>
          <cell r="B43">
            <v>900242742</v>
          </cell>
        </row>
        <row r="44">
          <cell r="A44" t="str">
            <v>FABISALUD IPS SAS (CRISTO REY)</v>
          </cell>
          <cell r="B44">
            <v>900951033</v>
          </cell>
        </row>
        <row r="45">
          <cell r="A45" t="str">
            <v>FUNCANCER</v>
          </cell>
          <cell r="B45">
            <v>800006313</v>
          </cell>
        </row>
        <row r="46">
          <cell r="A46" t="str">
            <v>FUNDACION CENTRO DE RENACIMIENTO A LA VIDA YOLIMA</v>
          </cell>
          <cell r="B46">
            <v>900193249</v>
          </cell>
        </row>
        <row r="47">
          <cell r="A47" t="str">
            <v>FUNDACION CENTRO TERAPEUTICO IMPRONTA IPS</v>
          </cell>
          <cell r="B47">
            <v>900076101</v>
          </cell>
        </row>
        <row r="48">
          <cell r="A48" t="str">
            <v>FUNDACION CLINICA INFANTIL CLUB NOEL</v>
          </cell>
          <cell r="B48">
            <v>890399020</v>
          </cell>
        </row>
        <row r="49">
          <cell r="A49" t="str">
            <v>FUNDACIÓN DE PROTECCIÓN INFANTIL ROTARIA - IPS OÍMOS</v>
          </cell>
          <cell r="B49">
            <v>891380048</v>
          </cell>
        </row>
        <row r="50">
          <cell r="A50" t="str">
            <v>FUNDACIÓN HOSPITAL SAN JOSE DE BUGA</v>
          </cell>
          <cell r="B50">
            <v>891380054</v>
          </cell>
        </row>
        <row r="51">
          <cell r="A51" t="str">
            <v>FUNDACION ONG MISION POR COLOMBIA</v>
          </cell>
          <cell r="B51">
            <v>821002555</v>
          </cell>
        </row>
        <row r="52">
          <cell r="A52" t="str">
            <v>FUNDACION PARA LA PROMOCION DE LA SALUD Y PREVENCION DE LA ENFERMEDAD RENAL "PREVRENAL"</v>
          </cell>
          <cell r="B52">
            <v>805031507</v>
          </cell>
        </row>
        <row r="53">
          <cell r="A53" t="str">
            <v>FUNDACION SALUVITE</v>
          </cell>
          <cell r="B53">
            <v>805013881</v>
          </cell>
        </row>
        <row r="54">
          <cell r="A54" t="str">
            <v>FUNDACION UNION PARA EL CONTROL DEL CANCER</v>
          </cell>
          <cell r="B54">
            <v>805007737</v>
          </cell>
        </row>
        <row r="55">
          <cell r="A55" t="str">
            <v>FUNDACION YOLIMA</v>
          </cell>
          <cell r="B55">
            <v>900193249</v>
          </cell>
        </row>
        <row r="56">
          <cell r="A56" t="str">
            <v>FUNDACION VALLE DEL LILI</v>
          </cell>
          <cell r="B56">
            <v>890324177</v>
          </cell>
        </row>
        <row r="57">
          <cell r="A57" t="str">
            <v>GAMAGRAFIAS DEL VALLE</v>
          </cell>
          <cell r="B57">
            <v>805022359</v>
          </cell>
        </row>
        <row r="58">
          <cell r="A58" t="str">
            <v>GAMANUCLEAR</v>
          </cell>
          <cell r="B58">
            <v>805017681</v>
          </cell>
        </row>
        <row r="59">
          <cell r="A59" t="str">
            <v>GAR LTDA</v>
          </cell>
          <cell r="B59">
            <v>805001115</v>
          </cell>
        </row>
        <row r="60">
          <cell r="A60" t="str">
            <v>GENOMICS</v>
          </cell>
          <cell r="B60">
            <v>900023605</v>
          </cell>
        </row>
        <row r="61">
          <cell r="A61" t="str">
            <v>GRUPO MEDICO ESPECIALIZADO AIREC Ltda.</v>
          </cell>
          <cell r="B61">
            <v>800075729</v>
          </cell>
        </row>
        <row r="62">
          <cell r="A62" t="str">
            <v>HOSPITAL BENJAMIN BARNEY GASCA</v>
          </cell>
          <cell r="B62">
            <v>891380055</v>
          </cell>
        </row>
        <row r="63">
          <cell r="A63" t="str">
            <v>HOSPITAL DEL ROSARIO DE GINEBRA</v>
          </cell>
          <cell r="B63">
            <v>891380070</v>
          </cell>
        </row>
        <row r="64">
          <cell r="A64" t="str">
            <v>HOSPITAL DEPARTAMENTAL CENTENARIO DE SEVILLA VALLE</v>
          </cell>
          <cell r="B64">
            <v>821003143</v>
          </cell>
        </row>
        <row r="65">
          <cell r="A65" t="str">
            <v xml:space="preserve">HOSPITAL DEPARTAMENTAL PSIQUIATRICO UNIVERSITARIO DEL VALLE </v>
          </cell>
          <cell r="B65">
            <v>890304155</v>
          </cell>
        </row>
        <row r="66">
          <cell r="A66" t="str">
            <v>HOSPITAL DEPARTAMENTAL SAN ANTONIO</v>
          </cell>
          <cell r="B66">
            <v>891900343</v>
          </cell>
        </row>
        <row r="67">
          <cell r="A67" t="str">
            <v>HOSPITAL DEPARTAMENTAL SAN ANTONIO DE PITALITO</v>
          </cell>
          <cell r="B67">
            <v>891180134</v>
          </cell>
        </row>
        <row r="68">
          <cell r="A68" t="str">
            <v>HOSPITAL DEPARTAMENTAL SAN RAFAEL - ZARZAL</v>
          </cell>
          <cell r="B68">
            <v>891900441</v>
          </cell>
        </row>
        <row r="69">
          <cell r="A69" t="str">
            <v xml:space="preserve">HOSPITAL DEPARTAMENTAL TOMAS URIBE URIBE </v>
          </cell>
          <cell r="B69">
            <v>891901158</v>
          </cell>
        </row>
        <row r="70">
          <cell r="A70" t="str">
            <v>HOSPITAL DIVINO NIÑO</v>
          </cell>
          <cell r="B70">
            <v>815001140</v>
          </cell>
        </row>
        <row r="71">
          <cell r="A71" t="str">
            <v>HOSPITAL DPTAL MARIO CORREA RENGIFO</v>
          </cell>
          <cell r="B71">
            <v>890399047</v>
          </cell>
        </row>
        <row r="72">
          <cell r="A72" t="str">
            <v>HOSPITAL FRANCINETH SANCHEZ HURTADO</v>
          </cell>
          <cell r="B72">
            <v>890307040</v>
          </cell>
        </row>
        <row r="73">
          <cell r="A73" t="str">
            <v>HOSPITAL FRANCISCO DE PAULA SANTANDER</v>
          </cell>
          <cell r="B73">
            <v>891500084</v>
          </cell>
        </row>
        <row r="74">
          <cell r="A74" t="str">
            <v>HOSPITAL GERIATRICO SAN MIGUEL</v>
          </cell>
          <cell r="B74">
            <v>890303448</v>
          </cell>
        </row>
        <row r="75">
          <cell r="A75" t="str">
            <v>HOSPITAL GONZALO CONTRERAS ESE LA UNION VALLE</v>
          </cell>
          <cell r="B75">
            <v>891900367</v>
          </cell>
        </row>
        <row r="76">
          <cell r="A76" t="str">
            <v>HOSPITAL INFANTIL LOS ANGELES</v>
          </cell>
          <cell r="B76">
            <v>891200240</v>
          </cell>
        </row>
        <row r="77">
          <cell r="A77" t="str">
            <v>HOSPITAL ISAIAS DUARTE CANCINO</v>
          </cell>
          <cell r="B77">
            <v>805028530</v>
          </cell>
        </row>
        <row r="78">
          <cell r="A78" t="str">
            <v>HOSPITAL KENNEDY  ESE</v>
          </cell>
          <cell r="B78">
            <v>891900732</v>
          </cell>
        </row>
        <row r="79">
          <cell r="A79" t="str">
            <v xml:space="preserve">HOSPITAL LA BUENA ESPERANZA DE YUMBO </v>
          </cell>
          <cell r="B79">
            <v>800030924</v>
          </cell>
        </row>
        <row r="80">
          <cell r="A80" t="str">
            <v>LABORATORIO CLINICO ACACIAS IPS SAS</v>
          </cell>
          <cell r="B80">
            <v>900434749</v>
          </cell>
        </row>
        <row r="81">
          <cell r="A81" t="str">
            <v xml:space="preserve">HOSPITAL LOCAL DE CANDELARIA VALLE </v>
          </cell>
          <cell r="B81">
            <v>891380184</v>
          </cell>
        </row>
        <row r="82">
          <cell r="A82" t="str">
            <v>HOSPITAL LOCAL DE OBANDO E.S.E</v>
          </cell>
          <cell r="B82">
            <v>891901041</v>
          </cell>
        </row>
        <row r="83">
          <cell r="A83" t="str">
            <v>HOSPITAL LOCAL JOSE RUFINO VIVAS</v>
          </cell>
          <cell r="B83">
            <v>890305496</v>
          </cell>
        </row>
        <row r="84">
          <cell r="A84" t="str">
            <v>HOSPITAL LOCAL PEDRO SAENZ DIAZ</v>
          </cell>
          <cell r="B84">
            <v>891902036</v>
          </cell>
        </row>
        <row r="85">
          <cell r="A85" t="str">
            <v xml:space="preserve">HOSPITAL LOCAL SANTA CRUZ </v>
          </cell>
          <cell r="B85">
            <v>891901123</v>
          </cell>
        </row>
        <row r="86">
          <cell r="A86" t="str">
            <v>HOSPITAL LOCAL YOTOCO</v>
          </cell>
          <cell r="B86">
            <v>890309115</v>
          </cell>
        </row>
        <row r="87">
          <cell r="A87" t="str">
            <v>HOSPITAL LUIS A BLANQUE DE LA PLATA</v>
          </cell>
          <cell r="B87">
            <v>835000972</v>
          </cell>
        </row>
        <row r="88">
          <cell r="A88" t="str">
            <v>HOSPITAL NUESTRA SEÑORA DE LOS SANTOS E.S.E.</v>
          </cell>
          <cell r="B88">
            <v>891900481</v>
          </cell>
        </row>
        <row r="89">
          <cell r="A89" t="str">
            <v>HOSPITAL PILOTO DE JAMUNDI</v>
          </cell>
          <cell r="B89">
            <v>890306950</v>
          </cell>
        </row>
        <row r="90">
          <cell r="A90" t="str">
            <v>HOSPITAL PIO XII ESE</v>
          </cell>
          <cell r="B90">
            <v>891901101</v>
          </cell>
        </row>
        <row r="91">
          <cell r="A91" t="str">
            <v>HOSPITAL RAUL OREJUELA BUENO</v>
          </cell>
          <cell r="B91">
            <v>815000316</v>
          </cell>
        </row>
        <row r="92">
          <cell r="A92" t="str">
            <v>HOSPITAL RUBÉN CRUZ VÉLEZ</v>
          </cell>
          <cell r="B92">
            <v>821000831</v>
          </cell>
        </row>
        <row r="93">
          <cell r="A93" t="str">
            <v>HOSPITAL SAGRADA FAMILIA</v>
          </cell>
          <cell r="B93">
            <v>891900361</v>
          </cell>
        </row>
        <row r="94">
          <cell r="A94" t="str">
            <v>HOSPITAL SAN AGUSTIN DE PUERTO MERIZALDE</v>
          </cell>
          <cell r="B94">
            <v>800155000</v>
          </cell>
        </row>
        <row r="95">
          <cell r="A95" t="str">
            <v>HOSPITAL SAN BERNABE ESE</v>
          </cell>
          <cell r="B95">
            <v>891900650</v>
          </cell>
        </row>
        <row r="96">
          <cell r="A96" t="str">
            <v>HOSPITAL SAN JORGE</v>
          </cell>
          <cell r="B96">
            <v>890312380</v>
          </cell>
        </row>
        <row r="97">
          <cell r="A97" t="str">
            <v>HOSPITAL SAN JOSE E.S.E. DE RESTREPO VALLE</v>
          </cell>
          <cell r="B97">
            <v>891901745</v>
          </cell>
        </row>
        <row r="98">
          <cell r="A98" t="str">
            <v>HOSPITAL SAN JUAN DE DIOS CALI</v>
          </cell>
          <cell r="B98">
            <v>890303841</v>
          </cell>
        </row>
        <row r="99">
          <cell r="A99" t="str">
            <v xml:space="preserve">HOSPITAL SAN NICOLAS DE VERSALLES </v>
          </cell>
          <cell r="B99">
            <v>891901061</v>
          </cell>
        </row>
        <row r="100">
          <cell r="A100" t="str">
            <v>HOSPITAL SAN RAFAEL  DEL AGUILA</v>
          </cell>
          <cell r="B100">
            <v>891901082</v>
          </cell>
        </row>
        <row r="101">
          <cell r="A101" t="str">
            <v>HOSPITAL SAN RAFAEL EL CERRITO VALLE</v>
          </cell>
          <cell r="B101">
            <v>891380103</v>
          </cell>
        </row>
        <row r="102">
          <cell r="A102" t="str">
            <v>HOSPITAL SAN ROQUE</v>
          </cell>
          <cell r="B102">
            <v>891301121</v>
          </cell>
        </row>
        <row r="103">
          <cell r="A103" t="str">
            <v>HOSPITAL SAN ROQUE DE GUACARI</v>
          </cell>
          <cell r="B103">
            <v>891380046</v>
          </cell>
        </row>
        <row r="104">
          <cell r="A104" t="str">
            <v>HOSPITAL SAN VICENTE DE PAUL</v>
          </cell>
          <cell r="B104">
            <v>891900438</v>
          </cell>
        </row>
        <row r="105">
          <cell r="A105" t="str">
            <v>HOSPITAL SAN VICENTE FERRER ESE</v>
          </cell>
          <cell r="B105">
            <v>891900390</v>
          </cell>
        </row>
        <row r="106">
          <cell r="A106" t="str">
            <v>HOSPITAL SANTA ANA - BOLIVAR VALLE</v>
          </cell>
          <cell r="B106">
            <v>891900414</v>
          </cell>
        </row>
        <row r="107">
          <cell r="A107" t="str">
            <v>HOSPITAL SANTA ANA DE LOS CABALLEROS  ANSERMANUEVO</v>
          </cell>
          <cell r="B107">
            <v>891900446</v>
          </cell>
        </row>
        <row r="108">
          <cell r="A108" t="str">
            <v>HOSPITAL SANTA CATALINA</v>
          </cell>
          <cell r="B108">
            <v>891900887</v>
          </cell>
        </row>
        <row r="109">
          <cell r="A109" t="str">
            <v>HOSPITAL SANTA LUCIA</v>
          </cell>
          <cell r="B109">
            <v>891901296</v>
          </cell>
        </row>
        <row r="110">
          <cell r="A110" t="str">
            <v>HOSPITAL SANTA MARGARITA</v>
          </cell>
          <cell r="B110">
            <v>800160400</v>
          </cell>
        </row>
        <row r="111">
          <cell r="A111" t="str">
            <v>HOSPITAL SANTANDER</v>
          </cell>
          <cell r="B111">
            <v>891900356</v>
          </cell>
        </row>
        <row r="112">
          <cell r="A112" t="str">
            <v>HOSPITAL ULPIANO TASCON QUINTERO</v>
          </cell>
          <cell r="B112">
            <v>891301447</v>
          </cell>
        </row>
        <row r="113">
          <cell r="A113" t="str">
            <v>HOSPITAL UNIVERSITARIO DEL VALLE EVARISTO GARCIA</v>
          </cell>
          <cell r="B113">
            <v>890303461</v>
          </cell>
        </row>
        <row r="114">
          <cell r="A114" t="str">
            <v>ICOMSALUD IPS</v>
          </cell>
          <cell r="B114">
            <v>900324452</v>
          </cell>
        </row>
        <row r="115">
          <cell r="A115" t="str">
            <v>CLINICA NUESTRA SEÑORA DE LOS REMEDIOS</v>
          </cell>
          <cell r="B115">
            <v>890301430</v>
          </cell>
        </row>
        <row r="116">
          <cell r="A116" t="str">
            <v>INSTITUTO PARA NIÑOS CIEGOS Y SORDOS DEL VALLE DEL CAUCA</v>
          </cell>
          <cell r="B116">
            <v>890303395</v>
          </cell>
        </row>
        <row r="117">
          <cell r="A117" t="str">
            <v>INTEGRAL SOLUTION SD SAS</v>
          </cell>
          <cell r="B117">
            <v>900348830</v>
          </cell>
        </row>
        <row r="118">
          <cell r="A118" t="str">
            <v>IPS CLINICA SALUD FLORIDA SA</v>
          </cell>
          <cell r="B118">
            <v>815000253</v>
          </cell>
        </row>
        <row r="119">
          <cell r="A119" t="str">
            <v>IPS FISIOCENTER CENTRO DE SALUD INTEGRAL SAS</v>
          </cell>
          <cell r="B119">
            <v>900470508</v>
          </cell>
        </row>
        <row r="120">
          <cell r="A120" t="str">
            <v>IPS HYL SALUD SAS</v>
          </cell>
          <cell r="B120">
            <v>900698537</v>
          </cell>
        </row>
        <row r="121">
          <cell r="A121" t="str">
            <v>IPS MUNICIPAL DE CARTAGO</v>
          </cell>
          <cell r="B121">
            <v>836000386</v>
          </cell>
        </row>
        <row r="122">
          <cell r="A122" t="str">
            <v xml:space="preserve">IPS I MALLAMAS </v>
          </cell>
          <cell r="B122">
            <v>837000084</v>
          </cell>
        </row>
        <row r="123">
          <cell r="A123" t="str">
            <v>MEDICARTE S.A</v>
          </cell>
          <cell r="B123">
            <v>900219866</v>
          </cell>
        </row>
        <row r="124">
          <cell r="A124" t="str">
            <v>MEDICINA INTEGRAL EN CASA SAS</v>
          </cell>
          <cell r="B124">
            <v>900169638</v>
          </cell>
        </row>
        <row r="125">
          <cell r="A125" t="str">
            <v>MEDIVALLE SF SAS</v>
          </cell>
          <cell r="B125">
            <v>900517932</v>
          </cell>
        </row>
        <row r="126">
          <cell r="A126" t="str">
            <v>MG MEDICAL GROUP SAS</v>
          </cell>
          <cell r="B126">
            <v>900088052</v>
          </cell>
        </row>
        <row r="127">
          <cell r="A127" t="str">
            <v>MESSER COLOMBIA SA</v>
          </cell>
          <cell r="B127">
            <v>860005114</v>
          </cell>
        </row>
        <row r="128">
          <cell r="A128" t="str">
            <v xml:space="preserve">NEFROLOGOS LTDA </v>
          </cell>
          <cell r="B128">
            <v>800217053</v>
          </cell>
        </row>
        <row r="129">
          <cell r="A129" t="str">
            <v>NEUROFIC LTDA</v>
          </cell>
          <cell r="B129">
            <v>800186901</v>
          </cell>
        </row>
        <row r="130">
          <cell r="A130" t="str">
            <v>OCCIDENTAL DE INVERSIONES MEDICO QUIRURGICAS "CLINICA SIGMA"</v>
          </cell>
          <cell r="B130">
            <v>805026250</v>
          </cell>
        </row>
        <row r="131">
          <cell r="A131" t="str">
            <v xml:space="preserve">OFFIMEDICAS S.A </v>
          </cell>
          <cell r="B131">
            <v>900098550</v>
          </cell>
        </row>
        <row r="132">
          <cell r="A132" t="str">
            <v>ONCOLOGOS ASOCIADOS DE IMBANACO S.A.</v>
          </cell>
          <cell r="B132">
            <v>805003605</v>
          </cell>
        </row>
        <row r="133">
          <cell r="A133" t="str">
            <v xml:space="preserve">ONCOLOGOS DE OCCIDENTE </v>
          </cell>
          <cell r="B133">
            <v>801000713</v>
          </cell>
        </row>
        <row r="134">
          <cell r="A134" t="str">
            <v>PROFAMILIA</v>
          </cell>
          <cell r="B134">
            <v>860013779</v>
          </cell>
        </row>
        <row r="135">
          <cell r="A135" t="str">
            <v>PROGRAMAS INTEGRALES EN SALUD S.A.S.</v>
          </cell>
          <cell r="B135">
            <v>805023021</v>
          </cell>
        </row>
        <row r="136">
          <cell r="A136" t="str">
            <v>PROVIDA FARMACEUTICA S.A.S</v>
          </cell>
          <cell r="B136">
            <v>900550254</v>
          </cell>
        </row>
        <row r="137">
          <cell r="A137" t="str">
            <v>PSICO SALUD Y TRANSFORMACION S.A.S.</v>
          </cell>
          <cell r="B137">
            <v>900235279</v>
          </cell>
        </row>
        <row r="138">
          <cell r="A138" t="str">
            <v>RECUPERAR IPS</v>
          </cell>
          <cell r="B138">
            <v>805026771</v>
          </cell>
        </row>
        <row r="139">
          <cell r="A139" t="str">
            <v>RED DE SALUD DEL CENTRO E.S.E</v>
          </cell>
          <cell r="B139">
            <v>805027261</v>
          </cell>
        </row>
        <row r="140">
          <cell r="A140" t="str">
            <v>RED DE SALUD DEL NORTE E.S.E</v>
          </cell>
          <cell r="B140">
            <v>805027287</v>
          </cell>
        </row>
        <row r="141">
          <cell r="A141" t="str">
            <v>RED DE SALUD DEL ORIENTE EMPRESA SO CIAL DES ESTADO</v>
          </cell>
          <cell r="B141">
            <v>805027337</v>
          </cell>
        </row>
        <row r="142">
          <cell r="A142" t="str">
            <v>RED DE SALUD LADERA E.S.E</v>
          </cell>
          <cell r="B142">
            <v>805027289</v>
          </cell>
        </row>
        <row r="143">
          <cell r="A143" t="str">
            <v xml:space="preserve">RED DE SALUD SURORIENTE </v>
          </cell>
          <cell r="B143">
            <v>805027338</v>
          </cell>
        </row>
        <row r="144">
          <cell r="A144" t="str">
            <v xml:space="preserve">REDESIMAT CLINICA DE FRACTURAS SAS </v>
          </cell>
          <cell r="B144">
            <v>900570697</v>
          </cell>
        </row>
        <row r="145">
          <cell r="A145" t="str">
            <v>REHABILITACION FISICA INTEGRAL IPS EU</v>
          </cell>
          <cell r="B145">
            <v>900045689</v>
          </cell>
        </row>
        <row r="146">
          <cell r="A146" t="str">
            <v>RTS SAS</v>
          </cell>
          <cell r="B146">
            <v>805011262</v>
          </cell>
        </row>
        <row r="147">
          <cell r="A147" t="str">
            <v>RUIZ TENORIO Y CIA  S EN C.S</v>
          </cell>
          <cell r="B147">
            <v>800139305</v>
          </cell>
        </row>
        <row r="148">
          <cell r="A148" t="str">
            <v>SANACION A TU ALCANCE SAS</v>
          </cell>
          <cell r="B148">
            <v>900512688</v>
          </cell>
        </row>
        <row r="149">
          <cell r="A149" t="str">
            <v>SOCIEDAD NSDR S.A.S - CLINICANUESTRA</v>
          </cell>
          <cell r="B149">
            <v>805023423</v>
          </cell>
        </row>
        <row r="150">
          <cell r="A150" t="str">
            <v>SINERGIA GLOBAL EN SALUD</v>
          </cell>
          <cell r="B150">
            <v>900363673</v>
          </cell>
        </row>
        <row r="151">
          <cell r="A151" t="str">
            <v>SU IPS SAS</v>
          </cell>
          <cell r="B151">
            <v>805013193</v>
          </cell>
        </row>
        <row r="152">
          <cell r="A152" t="str">
            <v>SURGIR LTDA</v>
          </cell>
          <cell r="B152">
            <v>800170915</v>
          </cell>
        </row>
        <row r="153">
          <cell r="A153" t="str">
            <v>VILLA SALUD IPS SAS</v>
          </cell>
          <cell r="B153">
            <v>900916542</v>
          </cell>
        </row>
        <row r="154">
          <cell r="A154" t="str">
            <v>UCI VALLE S.A.S</v>
          </cell>
          <cell r="B154">
            <v>900653672</v>
          </cell>
        </row>
        <row r="155">
          <cell r="A155" t="str">
            <v xml:space="preserve">UNIDAD QUIRURGICA RAMON YCAJAL LTDA </v>
          </cell>
          <cell r="B155">
            <v>800193618</v>
          </cell>
        </row>
        <row r="156">
          <cell r="A156" t="str">
            <v>UNIDAD RESPIRATORIA RESPIRAR</v>
          </cell>
          <cell r="B156">
            <v>830515000</v>
          </cell>
        </row>
        <row r="157">
          <cell r="A157">
            <v>0</v>
          </cell>
          <cell r="B157">
            <v>0</v>
          </cell>
        </row>
      </sheetData>
      <sheetData sheetId="2" refreshError="1">
        <row r="1">
          <cell r="J1">
            <v>1</v>
          </cell>
        </row>
        <row r="2">
          <cell r="A2" t="str">
            <v>ALIANSALUD EPS</v>
          </cell>
          <cell r="B2">
            <v>830113831</v>
          </cell>
          <cell r="J2">
            <v>2</v>
          </cell>
        </row>
        <row r="3">
          <cell r="A3" t="str">
            <v>ASMET SALUD EPS</v>
          </cell>
          <cell r="B3">
            <v>817000248</v>
          </cell>
          <cell r="J3">
            <v>3</v>
          </cell>
        </row>
        <row r="4">
          <cell r="A4" t="str">
            <v>ASOCIACION INDIGENA DEL CAUCA - AIC</v>
          </cell>
          <cell r="B4">
            <v>817001773</v>
          </cell>
          <cell r="J4">
            <v>4</v>
          </cell>
        </row>
        <row r="5">
          <cell r="A5" t="str">
            <v>COMFAMILIAR DE NARIÑO</v>
          </cell>
          <cell r="B5">
            <v>891280008</v>
          </cell>
        </row>
        <row r="6">
          <cell r="A6" t="str">
            <v>COMFENALCO</v>
          </cell>
          <cell r="B6">
            <v>890303093</v>
          </cell>
        </row>
        <row r="7">
          <cell r="A7" t="str">
            <v>COMPARTA EPS-S</v>
          </cell>
          <cell r="B7">
            <v>804002105</v>
          </cell>
        </row>
        <row r="8">
          <cell r="A8" t="str">
            <v>COOMEVA EPS SA</v>
          </cell>
          <cell r="B8">
            <v>805000427</v>
          </cell>
        </row>
        <row r="9">
          <cell r="A9" t="str">
            <v>COOSALUD</v>
          </cell>
          <cell r="B9">
            <v>900226715</v>
          </cell>
        </row>
        <row r="10">
          <cell r="A10" t="str">
            <v>CRUZ BLANCA EPS</v>
          </cell>
          <cell r="B10">
            <v>830009783</v>
          </cell>
        </row>
        <row r="11">
          <cell r="A11" t="str">
            <v>EMSSANAR EPS</v>
          </cell>
          <cell r="B11">
            <v>814000337</v>
          </cell>
        </row>
        <row r="12">
          <cell r="A12" t="str">
            <v>AMBUQ  ASOCIACION BARRIOS UNIDOS DE QUIBDO</v>
          </cell>
          <cell r="B12">
            <v>818000140</v>
          </cell>
        </row>
        <row r="13">
          <cell r="A13" t="str">
            <v>INSTITUTO DEPARTAMENTAL DE SALUD DE NARIÑO</v>
          </cell>
          <cell r="B13">
            <v>891280001</v>
          </cell>
        </row>
        <row r="14">
          <cell r="A14" t="str">
            <v>SECRETARIA DE SALUD GOBERNACION EL META</v>
          </cell>
          <cell r="B14">
            <v>890303461</v>
          </cell>
        </row>
        <row r="15">
          <cell r="A15" t="str">
            <v>COMFAMILIAR DEL HUILA</v>
          </cell>
          <cell r="B15">
            <v>891180008</v>
          </cell>
        </row>
        <row r="16">
          <cell r="A16" t="str">
            <v>EPS SANITAS</v>
          </cell>
          <cell r="B16">
            <v>800251440</v>
          </cell>
        </row>
        <row r="17">
          <cell r="A17" t="str">
            <v>SURA - EPS Y MEDICINA PREPAGADA SURAMERICANA S.A.</v>
          </cell>
          <cell r="B17">
            <v>800088702</v>
          </cell>
        </row>
        <row r="18">
          <cell r="A18" t="str">
            <v>FAMISANAR EPS</v>
          </cell>
          <cell r="B18">
            <v>830000364</v>
          </cell>
        </row>
        <row r="19">
          <cell r="A19" t="str">
            <v>SECRETARIA DE SALUD GOBERNACION DEL VALLE DEL CAUCA</v>
          </cell>
          <cell r="B19">
            <v>890399029</v>
          </cell>
        </row>
        <row r="20">
          <cell r="A20" t="str">
            <v>MALLAMAS EPS-I</v>
          </cell>
          <cell r="B20">
            <v>837000084</v>
          </cell>
        </row>
        <row r="21">
          <cell r="A21" t="str">
            <v>MEDIMAS EPS SAS</v>
          </cell>
          <cell r="B21">
            <v>901097473</v>
          </cell>
        </row>
        <row r="22">
          <cell r="A22" t="str">
            <v>NUEVA EPS</v>
          </cell>
          <cell r="B22">
            <v>900156264</v>
          </cell>
        </row>
        <row r="23">
          <cell r="A23" t="str">
            <v>SALUD TOTAL EPS</v>
          </cell>
          <cell r="B23">
            <v>800130907</v>
          </cell>
        </row>
        <row r="24">
          <cell r="A24" t="str">
            <v>SECRETARIA DISTRITAL DE SALUD  DE BUENAVENTURA</v>
          </cell>
          <cell r="B24">
            <v>890399045</v>
          </cell>
        </row>
        <row r="25">
          <cell r="A25" t="str">
            <v>SERVICIO OCCIDENTAL DE SALUD  SOS</v>
          </cell>
          <cell r="B25">
            <v>805001157</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TOS BOXALUD"/>
      <sheetName val="FESTIVOS"/>
      <sheetName val="TD"/>
      <sheetName val="MACRO ABRIL"/>
      <sheetName val="CARPETAS"/>
      <sheetName val="ESTRUCTURA"/>
      <sheetName val="FOR-CSA-018"/>
      <sheetName val="CIRCULAR 030"/>
      <sheetName val="FOR-CSA-00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FE2EA9-F2A9-4B62-8B08-08074220D3FE}">
  <dimension ref="A1:F8"/>
  <sheetViews>
    <sheetView workbookViewId="0">
      <selection activeCell="D8" sqref="D8"/>
    </sheetView>
  </sheetViews>
  <sheetFormatPr baseColWidth="10" defaultRowHeight="14.5" x14ac:dyDescent="0.35"/>
  <cols>
    <col min="2" max="2" width="15.453125" customWidth="1"/>
    <col min="4" max="4" width="14.08984375" bestFit="1" customWidth="1"/>
  </cols>
  <sheetData>
    <row r="1" spans="1:6" x14ac:dyDescent="0.35">
      <c r="A1" t="s">
        <v>0</v>
      </c>
    </row>
    <row r="2" spans="1:6" x14ac:dyDescent="0.35">
      <c r="A2" t="s">
        <v>1</v>
      </c>
    </row>
    <row r="3" spans="1:6" x14ac:dyDescent="0.35">
      <c r="A3" t="s">
        <v>2</v>
      </c>
    </row>
    <row r="4" spans="1:6" x14ac:dyDescent="0.35">
      <c r="A4" s="1" t="s">
        <v>3</v>
      </c>
      <c r="B4" s="1" t="s">
        <v>7</v>
      </c>
      <c r="C4" s="1" t="s">
        <v>8</v>
      </c>
      <c r="D4" s="1" t="s">
        <v>9</v>
      </c>
      <c r="E4" s="1" t="s">
        <v>10</v>
      </c>
      <c r="F4" s="1" t="s">
        <v>11</v>
      </c>
    </row>
    <row r="5" spans="1:6" x14ac:dyDescent="0.35">
      <c r="A5" s="1" t="s">
        <v>4</v>
      </c>
      <c r="B5" s="3">
        <v>152846</v>
      </c>
      <c r="C5" s="2">
        <v>43019</v>
      </c>
      <c r="D5" s="3">
        <v>152846</v>
      </c>
      <c r="E5" s="1">
        <v>691</v>
      </c>
      <c r="F5" s="2">
        <v>43059</v>
      </c>
    </row>
    <row r="6" spans="1:6" x14ac:dyDescent="0.35">
      <c r="A6" s="1" t="s">
        <v>5</v>
      </c>
      <c r="B6" s="3">
        <v>123000</v>
      </c>
      <c r="C6" s="2">
        <v>44772</v>
      </c>
      <c r="D6" s="3">
        <v>123000</v>
      </c>
      <c r="E6" s="1">
        <v>3396</v>
      </c>
      <c r="F6" s="2">
        <v>44837</v>
      </c>
    </row>
    <row r="7" spans="1:6" x14ac:dyDescent="0.35">
      <c r="A7" s="1" t="s">
        <v>6</v>
      </c>
      <c r="B7" s="3">
        <v>4191269</v>
      </c>
      <c r="C7" s="2">
        <v>45267</v>
      </c>
      <c r="D7" s="3">
        <v>4191269</v>
      </c>
      <c r="E7" s="1">
        <v>6612</v>
      </c>
      <c r="F7" s="2">
        <v>45293</v>
      </c>
    </row>
    <row r="8" spans="1:6" x14ac:dyDescent="0.35">
      <c r="D8" s="4">
        <f>SUM(D5:D7)</f>
        <v>4467115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543FB-689A-4C20-8103-C38DDD7192CF}">
  <dimension ref="A1:AN5"/>
  <sheetViews>
    <sheetView tabSelected="1" workbookViewId="0">
      <selection activeCell="A5" sqref="A5"/>
    </sheetView>
  </sheetViews>
  <sheetFormatPr baseColWidth="10" defaultRowHeight="14.5" x14ac:dyDescent="0.35"/>
  <sheetData>
    <row r="1" spans="1:40" s="21" customFormat="1" ht="10" x14ac:dyDescent="0.35">
      <c r="A1" s="20"/>
      <c r="G1" s="22"/>
      <c r="H1" s="22"/>
      <c r="I1" s="23">
        <f>+SUBTOTAL(9,I3:I26697)</f>
        <v>4467115</v>
      </c>
      <c r="J1" s="23">
        <f>+SUBTOTAL(9,J3:J26697)</f>
        <v>4467115</v>
      </c>
      <c r="K1" s="24">
        <f>+J1-SUM(Z1:AH1)</f>
        <v>0</v>
      </c>
      <c r="L1" s="25"/>
      <c r="M1" s="23">
        <f>+SUBTOTAL(9,M3:M26697)</f>
        <v>0</v>
      </c>
      <c r="N1" s="25"/>
      <c r="O1" s="22"/>
      <c r="P1" s="22"/>
      <c r="Q1" s="22"/>
      <c r="R1" s="22"/>
      <c r="S1" s="26">
        <f>+SUBTOTAL(9,S3:S26697)</f>
        <v>4314269</v>
      </c>
      <c r="T1" s="25"/>
      <c r="U1" s="25"/>
      <c r="V1" s="25"/>
      <c r="W1" s="25"/>
      <c r="X1" s="25"/>
      <c r="Y1" s="25"/>
      <c r="Z1" s="23">
        <f t="shared" ref="Z1:AI1" si="0">+SUBTOTAL(9,Z3:Z26697)</f>
        <v>0</v>
      </c>
      <c r="AA1" s="23">
        <f t="shared" si="0"/>
        <v>4314269</v>
      </c>
      <c r="AB1" s="23">
        <f t="shared" si="0"/>
        <v>0</v>
      </c>
      <c r="AC1" s="23">
        <f t="shared" si="0"/>
        <v>152846</v>
      </c>
      <c r="AD1" s="23">
        <f t="shared" si="0"/>
        <v>0</v>
      </c>
      <c r="AE1" s="23">
        <f t="shared" si="0"/>
        <v>0</v>
      </c>
      <c r="AF1" s="23">
        <f t="shared" si="0"/>
        <v>0</v>
      </c>
      <c r="AG1" s="23">
        <f t="shared" si="0"/>
        <v>0</v>
      </c>
      <c r="AH1" s="23">
        <f t="shared" si="0"/>
        <v>0</v>
      </c>
      <c r="AI1" s="23">
        <f t="shared" si="0"/>
        <v>0</v>
      </c>
      <c r="AJ1" s="25"/>
      <c r="AK1" s="25"/>
      <c r="AL1" s="25"/>
      <c r="AM1" s="25"/>
      <c r="AN1" s="23"/>
    </row>
    <row r="2" spans="1:40" ht="30" x14ac:dyDescent="0.35">
      <c r="A2" s="5" t="s">
        <v>12</v>
      </c>
      <c r="B2" s="5" t="s">
        <v>13</v>
      </c>
      <c r="C2" s="5" t="s">
        <v>14</v>
      </c>
      <c r="D2" s="5" t="s">
        <v>15</v>
      </c>
      <c r="E2" s="5" t="s">
        <v>3</v>
      </c>
      <c r="F2" s="5" t="s">
        <v>16</v>
      </c>
      <c r="G2" s="6" t="s">
        <v>17</v>
      </c>
      <c r="H2" s="6" t="s">
        <v>18</v>
      </c>
      <c r="I2" s="7" t="s">
        <v>19</v>
      </c>
      <c r="J2" s="7" t="s">
        <v>20</v>
      </c>
      <c r="K2" s="8" t="s">
        <v>21</v>
      </c>
      <c r="L2" s="9" t="str">
        <f ca="1">+CONCATENATE("ESTADO EPS ",TEXT(TODAY(),"DD-MM-YYYY"))</f>
        <v>ESTADO EPS 08-04-2025</v>
      </c>
      <c r="M2" s="10" t="s">
        <v>22</v>
      </c>
      <c r="N2" s="11" t="s">
        <v>23</v>
      </c>
      <c r="O2" s="12" t="s">
        <v>24</v>
      </c>
      <c r="P2" s="12" t="s">
        <v>25</v>
      </c>
      <c r="Q2" s="12" t="s">
        <v>26</v>
      </c>
      <c r="R2" s="12" t="s">
        <v>27</v>
      </c>
      <c r="S2" s="13" t="s">
        <v>31</v>
      </c>
      <c r="T2" s="14" t="s">
        <v>32</v>
      </c>
      <c r="U2" s="14" t="s">
        <v>33</v>
      </c>
      <c r="V2" s="14" t="s">
        <v>34</v>
      </c>
      <c r="W2" s="14" t="s">
        <v>35</v>
      </c>
      <c r="X2" s="14" t="s">
        <v>36</v>
      </c>
      <c r="Y2" s="14" t="s">
        <v>37</v>
      </c>
      <c r="Z2" s="15" t="s">
        <v>38</v>
      </c>
      <c r="AA2" s="15" t="s">
        <v>39</v>
      </c>
      <c r="AB2" s="15" t="s">
        <v>40</v>
      </c>
      <c r="AC2" s="15" t="s">
        <v>29</v>
      </c>
      <c r="AD2" s="15" t="s">
        <v>41</v>
      </c>
      <c r="AE2" s="15" t="s">
        <v>28</v>
      </c>
      <c r="AF2" s="15" t="s">
        <v>42</v>
      </c>
      <c r="AG2" s="15" t="s">
        <v>43</v>
      </c>
      <c r="AH2" s="15" t="s">
        <v>44</v>
      </c>
      <c r="AI2" s="16" t="s">
        <v>45</v>
      </c>
      <c r="AJ2" s="16" t="s">
        <v>46</v>
      </c>
      <c r="AK2" s="16" t="s">
        <v>47</v>
      </c>
      <c r="AL2" s="16" t="s">
        <v>48</v>
      </c>
      <c r="AM2" s="16" t="s">
        <v>49</v>
      </c>
      <c r="AN2" s="16" t="s">
        <v>50</v>
      </c>
    </row>
    <row r="3" spans="1:40" x14ac:dyDescent="0.35">
      <c r="A3" s="17">
        <v>900807126</v>
      </c>
      <c r="B3" s="17" t="s">
        <v>0</v>
      </c>
      <c r="C3" s="17"/>
      <c r="D3" s="17" t="s">
        <v>5</v>
      </c>
      <c r="E3" s="17" t="s">
        <v>5</v>
      </c>
      <c r="F3" s="17" t="str">
        <f>_xlfn.CONCAT(A3,"_",E3)</f>
        <v>900807126_FEDV90546</v>
      </c>
      <c r="G3" s="17"/>
      <c r="H3" s="18">
        <v>44837</v>
      </c>
      <c r="I3" s="19">
        <v>123000</v>
      </c>
      <c r="J3" s="19">
        <v>123000</v>
      </c>
      <c r="K3" s="17" t="s">
        <v>61</v>
      </c>
      <c r="L3" s="17" t="s">
        <v>51</v>
      </c>
      <c r="M3" s="19">
        <v>0</v>
      </c>
      <c r="N3" s="17" t="s">
        <v>52</v>
      </c>
      <c r="O3" s="18">
        <v>44772</v>
      </c>
      <c r="P3" s="18">
        <v>45691</v>
      </c>
      <c r="Q3" s="18"/>
      <c r="R3" s="18">
        <v>45695</v>
      </c>
      <c r="S3" s="19">
        <v>123000</v>
      </c>
      <c r="T3" s="17" t="s">
        <v>30</v>
      </c>
      <c r="U3" s="17" t="s">
        <v>53</v>
      </c>
      <c r="V3" s="17" t="s">
        <v>54</v>
      </c>
      <c r="W3" s="17" t="s">
        <v>55</v>
      </c>
      <c r="X3" s="17" t="s">
        <v>55</v>
      </c>
      <c r="Y3" s="17"/>
      <c r="Z3" s="17"/>
      <c r="AA3" s="19">
        <v>123000</v>
      </c>
      <c r="AB3" s="17"/>
      <c r="AC3" s="17"/>
      <c r="AD3" s="17"/>
      <c r="AE3" s="17"/>
      <c r="AF3" s="17"/>
      <c r="AG3" s="17"/>
      <c r="AH3" s="17"/>
      <c r="AI3" s="17"/>
      <c r="AJ3" s="17"/>
      <c r="AK3" s="17"/>
      <c r="AL3" s="17"/>
      <c r="AM3" s="17"/>
      <c r="AN3" s="17"/>
    </row>
    <row r="4" spans="1:40" x14ac:dyDescent="0.35">
      <c r="A4" s="17">
        <v>900807126</v>
      </c>
      <c r="B4" s="17" t="s">
        <v>0</v>
      </c>
      <c r="C4" s="17"/>
      <c r="D4" s="17" t="s">
        <v>6</v>
      </c>
      <c r="E4" s="17" t="s">
        <v>6</v>
      </c>
      <c r="F4" s="17" t="str">
        <f>_xlfn.CONCAT(A4,"_",E4)</f>
        <v>900807126_FEDV173570</v>
      </c>
      <c r="G4" s="17"/>
      <c r="H4" s="18">
        <v>45293</v>
      </c>
      <c r="I4" s="19">
        <v>4191269</v>
      </c>
      <c r="J4" s="19">
        <v>4191269</v>
      </c>
      <c r="K4" s="17" t="s">
        <v>61</v>
      </c>
      <c r="L4" s="17" t="s">
        <v>51</v>
      </c>
      <c r="M4" s="19">
        <v>0</v>
      </c>
      <c r="N4" s="17" t="s">
        <v>52</v>
      </c>
      <c r="O4" s="18">
        <v>45267</v>
      </c>
      <c r="P4" s="18">
        <v>45691</v>
      </c>
      <c r="Q4" s="18"/>
      <c r="R4" s="18">
        <v>45712</v>
      </c>
      <c r="S4" s="19">
        <v>4191269</v>
      </c>
      <c r="T4" s="17" t="s">
        <v>30</v>
      </c>
      <c r="U4" s="17" t="s">
        <v>56</v>
      </c>
      <c r="V4" s="17" t="s">
        <v>54</v>
      </c>
      <c r="W4" s="17" t="s">
        <v>57</v>
      </c>
      <c r="X4" s="17" t="s">
        <v>58</v>
      </c>
      <c r="Y4" s="17"/>
      <c r="Z4" s="17"/>
      <c r="AA4" s="19">
        <v>4191269</v>
      </c>
      <c r="AB4" s="17"/>
      <c r="AC4" s="17"/>
      <c r="AD4" s="17"/>
      <c r="AE4" s="17"/>
      <c r="AF4" s="17"/>
      <c r="AG4" s="17"/>
      <c r="AH4" s="17"/>
      <c r="AI4" s="17"/>
      <c r="AJ4" s="17"/>
      <c r="AK4" s="17"/>
      <c r="AL4" s="17"/>
      <c r="AM4" s="17"/>
      <c r="AN4" s="17"/>
    </row>
    <row r="5" spans="1:40" x14ac:dyDescent="0.35">
      <c r="A5" s="17">
        <v>900807126</v>
      </c>
      <c r="B5" s="17" t="s">
        <v>0</v>
      </c>
      <c r="C5" s="17"/>
      <c r="D5" s="17" t="s">
        <v>4</v>
      </c>
      <c r="E5" s="17" t="s">
        <v>4</v>
      </c>
      <c r="F5" s="17" t="str">
        <f>_xlfn.CONCAT(A5,"_",E5)</f>
        <v>900807126_FV42176</v>
      </c>
      <c r="G5" s="17"/>
      <c r="H5" s="18">
        <v>43059</v>
      </c>
      <c r="I5" s="19">
        <v>152846</v>
      </c>
      <c r="J5" s="19">
        <v>152846</v>
      </c>
      <c r="K5" s="17" t="s">
        <v>62</v>
      </c>
      <c r="L5" s="17" t="s">
        <v>62</v>
      </c>
      <c r="M5" s="19">
        <v>0</v>
      </c>
      <c r="N5" s="17" t="s">
        <v>59</v>
      </c>
      <c r="O5" s="18">
        <v>43019</v>
      </c>
      <c r="P5" s="18">
        <v>43060</v>
      </c>
      <c r="Q5" s="18">
        <v>44503</v>
      </c>
      <c r="R5" s="18"/>
      <c r="S5" s="19">
        <v>0</v>
      </c>
      <c r="T5" s="17"/>
      <c r="U5" s="17"/>
      <c r="V5" s="17"/>
      <c r="W5" s="17"/>
      <c r="X5" s="17"/>
      <c r="Y5" s="17" t="s">
        <v>60</v>
      </c>
      <c r="Z5" s="17"/>
      <c r="AA5" s="17"/>
      <c r="AB5" s="17"/>
      <c r="AC5" s="19">
        <v>152846</v>
      </c>
      <c r="AD5" s="17"/>
      <c r="AE5" s="17"/>
      <c r="AF5" s="17"/>
      <c r="AG5" s="17"/>
      <c r="AH5" s="17"/>
      <c r="AI5" s="17"/>
      <c r="AJ5" s="17"/>
      <c r="AK5" s="17"/>
      <c r="AL5" s="17"/>
      <c r="AM5" s="17"/>
      <c r="AN5" s="17"/>
    </row>
  </sheetData>
  <protectedRanges>
    <protectedRange algorithmName="SHA-512" hashValue="9+ah9tJAD1d4FIK7boMSAp9ZhkqWOsKcliwsS35JSOsk0Aea+c/2yFVjBeVDsv7trYxT+iUP9dPVCIbjcjaMoQ==" saltValue="Z7GArlXd1BdcXotzmJqK/w==" spinCount="100000" sqref="A3" name="Rango1_4"/>
  </protectedRanges>
  <conditionalFormatting sqref="E2">
    <cfRule type="duplicateValues" dxfId="1" priority="2"/>
  </conditionalFormatting>
  <conditionalFormatting sqref="E1">
    <cfRule type="duplicateValues" dxfId="0"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571929-DA44-4AAE-A087-D0C5F7B59FD9}">
  <dimension ref="B1:J42"/>
  <sheetViews>
    <sheetView showGridLines="0" topLeftCell="A6" zoomScaleNormal="100" workbookViewId="0">
      <selection activeCell="H19" sqref="H19"/>
    </sheetView>
  </sheetViews>
  <sheetFormatPr baseColWidth="10" defaultColWidth="10.90625" defaultRowHeight="12.5" x14ac:dyDescent="0.25"/>
  <cols>
    <col min="1" max="1" width="1" style="27" customWidth="1"/>
    <col min="2" max="2" width="10.90625" style="27"/>
    <col min="3" max="3" width="17.54296875" style="27" customWidth="1"/>
    <col min="4" max="4" width="11.54296875" style="27" customWidth="1"/>
    <col min="5" max="8" width="10.90625" style="27"/>
    <col min="9" max="9" width="22.54296875" style="27" customWidth="1"/>
    <col min="10" max="10" width="14" style="27" customWidth="1"/>
    <col min="11" max="11" width="1.81640625" style="27" customWidth="1"/>
    <col min="12" max="16384" width="10.90625" style="27"/>
  </cols>
  <sheetData>
    <row r="1" spans="2:10" ht="6" customHeight="1" thickBot="1" x14ac:dyDescent="0.3"/>
    <row r="2" spans="2:10" ht="19.5" customHeight="1" x14ac:dyDescent="0.25">
      <c r="B2" s="28"/>
      <c r="C2" s="29"/>
      <c r="D2" s="30" t="s">
        <v>63</v>
      </c>
      <c r="E2" s="31"/>
      <c r="F2" s="31"/>
      <c r="G2" s="31"/>
      <c r="H2" s="31"/>
      <c r="I2" s="32"/>
      <c r="J2" s="33" t="s">
        <v>64</v>
      </c>
    </row>
    <row r="3" spans="2:10" ht="15.75" customHeight="1" thickBot="1" x14ac:dyDescent="0.3">
      <c r="B3" s="34"/>
      <c r="C3" s="35"/>
      <c r="D3" s="36"/>
      <c r="E3" s="37"/>
      <c r="F3" s="37"/>
      <c r="G3" s="37"/>
      <c r="H3" s="37"/>
      <c r="I3" s="38"/>
      <c r="J3" s="39"/>
    </row>
    <row r="4" spans="2:10" ht="13" x14ac:dyDescent="0.25">
      <c r="B4" s="34"/>
      <c r="C4" s="35"/>
      <c r="D4" s="40"/>
      <c r="E4" s="41"/>
      <c r="F4" s="41"/>
      <c r="G4" s="41"/>
      <c r="H4" s="41"/>
      <c r="I4" s="42"/>
      <c r="J4" s="43"/>
    </row>
    <row r="5" spans="2:10" ht="13" x14ac:dyDescent="0.25">
      <c r="B5" s="34"/>
      <c r="C5" s="35"/>
      <c r="D5" s="44" t="s">
        <v>65</v>
      </c>
      <c r="E5" s="45"/>
      <c r="F5" s="45"/>
      <c r="G5" s="45"/>
      <c r="H5" s="45"/>
      <c r="I5" s="46"/>
      <c r="J5" s="46" t="s">
        <v>66</v>
      </c>
    </row>
    <row r="6" spans="2:10" ht="13.5" thickBot="1" x14ac:dyDescent="0.3">
      <c r="B6" s="47"/>
      <c r="C6" s="48"/>
      <c r="D6" s="49"/>
      <c r="E6" s="50"/>
      <c r="F6" s="50"/>
      <c r="G6" s="50"/>
      <c r="H6" s="50"/>
      <c r="I6" s="51"/>
      <c r="J6" s="52"/>
    </row>
    <row r="7" spans="2:10" x14ac:dyDescent="0.25">
      <c r="B7" s="53"/>
      <c r="J7" s="54"/>
    </row>
    <row r="8" spans="2:10" x14ac:dyDescent="0.25">
      <c r="B8" s="53"/>
      <c r="J8" s="54"/>
    </row>
    <row r="9" spans="2:10" x14ac:dyDescent="0.25">
      <c r="B9" s="53"/>
      <c r="C9" s="27" t="str">
        <f ca="1">+CONCATENATE("Santiago de Cali, ",TEXT(TODAY(),"MMMM DD YYYY"))</f>
        <v>Santiago de Cali, abril 08 2025</v>
      </c>
      <c r="J9" s="54"/>
    </row>
    <row r="10" spans="2:10" ht="13" x14ac:dyDescent="0.3">
      <c r="B10" s="53"/>
      <c r="C10" s="55"/>
      <c r="E10" s="56"/>
      <c r="H10" s="57"/>
      <c r="J10" s="54"/>
    </row>
    <row r="11" spans="2:10" x14ac:dyDescent="0.25">
      <c r="B11" s="53"/>
      <c r="J11" s="54"/>
    </row>
    <row r="12" spans="2:10" ht="13" x14ac:dyDescent="0.3">
      <c r="B12" s="53"/>
      <c r="C12" s="55" t="s">
        <v>96</v>
      </c>
      <c r="J12" s="54"/>
    </row>
    <row r="13" spans="2:10" ht="13" x14ac:dyDescent="0.3">
      <c r="B13" s="53"/>
      <c r="C13" s="55" t="s">
        <v>97</v>
      </c>
      <c r="J13" s="54"/>
    </row>
    <row r="14" spans="2:10" x14ac:dyDescent="0.25">
      <c r="B14" s="53"/>
      <c r="J14" s="54"/>
    </row>
    <row r="15" spans="2:10" x14ac:dyDescent="0.25">
      <c r="B15" s="53"/>
      <c r="C15" s="27" t="s">
        <v>98</v>
      </c>
      <c r="J15" s="54"/>
    </row>
    <row r="16" spans="2:10" x14ac:dyDescent="0.25">
      <c r="B16" s="53"/>
      <c r="C16" s="58"/>
      <c r="J16" s="54"/>
    </row>
    <row r="17" spans="2:10" ht="13" x14ac:dyDescent="0.25">
      <c r="B17" s="53"/>
      <c r="C17" s="27" t="s">
        <v>99</v>
      </c>
      <c r="D17" s="56"/>
      <c r="H17" s="59" t="s">
        <v>67</v>
      </c>
      <c r="I17" s="60" t="s">
        <v>68</v>
      </c>
      <c r="J17" s="54"/>
    </row>
    <row r="18" spans="2:10" ht="13" x14ac:dyDescent="0.3">
      <c r="B18" s="53"/>
      <c r="C18" s="55" t="s">
        <v>69</v>
      </c>
      <c r="D18" s="55"/>
      <c r="E18" s="55"/>
      <c r="F18" s="55"/>
      <c r="H18" s="61">
        <v>3</v>
      </c>
      <c r="I18" s="62">
        <v>4467115</v>
      </c>
      <c r="J18" s="54"/>
    </row>
    <row r="19" spans="2:10" x14ac:dyDescent="0.25">
      <c r="B19" s="53"/>
      <c r="C19" s="27" t="s">
        <v>70</v>
      </c>
      <c r="H19" s="63">
        <v>0</v>
      </c>
      <c r="I19" s="64">
        <v>0</v>
      </c>
      <c r="J19" s="54"/>
    </row>
    <row r="20" spans="2:10" x14ac:dyDescent="0.25">
      <c r="B20" s="53"/>
      <c r="C20" s="27" t="s">
        <v>71</v>
      </c>
      <c r="H20" s="63">
        <v>2</v>
      </c>
      <c r="I20" s="64">
        <v>4314269</v>
      </c>
      <c r="J20" s="54"/>
    </row>
    <row r="21" spans="2:10" x14ac:dyDescent="0.25">
      <c r="B21" s="53"/>
      <c r="C21" s="27" t="s">
        <v>72</v>
      </c>
      <c r="H21" s="63">
        <v>0</v>
      </c>
      <c r="I21" s="64">
        <v>0</v>
      </c>
      <c r="J21" s="54"/>
    </row>
    <row r="22" spans="2:10" x14ac:dyDescent="0.25">
      <c r="B22" s="53"/>
      <c r="C22" s="27" t="s">
        <v>73</v>
      </c>
      <c r="H22" s="63">
        <v>1</v>
      </c>
      <c r="I22" s="64">
        <v>152846</v>
      </c>
      <c r="J22" s="54"/>
    </row>
    <row r="23" spans="2:10" x14ac:dyDescent="0.25">
      <c r="B23" s="53"/>
      <c r="C23" s="27" t="s">
        <v>74</v>
      </c>
      <c r="H23" s="63">
        <v>0</v>
      </c>
      <c r="I23" s="64">
        <v>0</v>
      </c>
      <c r="J23" s="54"/>
    </row>
    <row r="24" spans="2:10" ht="13" thickBot="1" x14ac:dyDescent="0.3">
      <c r="B24" s="53"/>
      <c r="C24" s="27" t="s">
        <v>75</v>
      </c>
      <c r="H24" s="65">
        <v>0</v>
      </c>
      <c r="I24" s="66">
        <v>0</v>
      </c>
      <c r="J24" s="54"/>
    </row>
    <row r="25" spans="2:10" ht="13" x14ac:dyDescent="0.3">
      <c r="B25" s="53"/>
      <c r="C25" s="55" t="s">
        <v>76</v>
      </c>
      <c r="D25" s="55"/>
      <c r="E25" s="55"/>
      <c r="F25" s="55"/>
      <c r="H25" s="61">
        <f>H19+H20+H21+H22+H24+H23</f>
        <v>3</v>
      </c>
      <c r="I25" s="62">
        <f>I19+I20+I21+I22+I24+I23</f>
        <v>4467115</v>
      </c>
      <c r="J25" s="54"/>
    </row>
    <row r="26" spans="2:10" x14ac:dyDescent="0.25">
      <c r="B26" s="53"/>
      <c r="C26" s="27" t="s">
        <v>77</v>
      </c>
      <c r="H26" s="63">
        <v>0</v>
      </c>
      <c r="I26" s="64">
        <v>0</v>
      </c>
      <c r="J26" s="54"/>
    </row>
    <row r="27" spans="2:10" ht="13" thickBot="1" x14ac:dyDescent="0.3">
      <c r="B27" s="53"/>
      <c r="C27" s="27" t="s">
        <v>43</v>
      </c>
      <c r="H27" s="65">
        <v>0</v>
      </c>
      <c r="I27" s="66">
        <v>0</v>
      </c>
      <c r="J27" s="54"/>
    </row>
    <row r="28" spans="2:10" ht="13" x14ac:dyDescent="0.3">
      <c r="B28" s="53"/>
      <c r="C28" s="55" t="s">
        <v>78</v>
      </c>
      <c r="D28" s="55"/>
      <c r="E28" s="55"/>
      <c r="F28" s="55"/>
      <c r="H28" s="61">
        <f>H26+H27</f>
        <v>0</v>
      </c>
      <c r="I28" s="62">
        <f>I26+I27</f>
        <v>0</v>
      </c>
      <c r="J28" s="54"/>
    </row>
    <row r="29" spans="2:10" ht="13.5" thickBot="1" x14ac:dyDescent="0.35">
      <c r="B29" s="53"/>
      <c r="C29" s="27" t="s">
        <v>79</v>
      </c>
      <c r="D29" s="55"/>
      <c r="E29" s="55"/>
      <c r="F29" s="55"/>
      <c r="H29" s="65">
        <v>0</v>
      </c>
      <c r="I29" s="66">
        <v>0</v>
      </c>
      <c r="J29" s="54"/>
    </row>
    <row r="30" spans="2:10" ht="13" x14ac:dyDescent="0.3">
      <c r="B30" s="53"/>
      <c r="C30" s="55" t="s">
        <v>80</v>
      </c>
      <c r="D30" s="55"/>
      <c r="E30" s="55"/>
      <c r="F30" s="55"/>
      <c r="H30" s="63">
        <f>H29</f>
        <v>0</v>
      </c>
      <c r="I30" s="64">
        <f>I29</f>
        <v>0</v>
      </c>
      <c r="J30" s="54"/>
    </row>
    <row r="31" spans="2:10" ht="13" x14ac:dyDescent="0.3">
      <c r="B31" s="53"/>
      <c r="C31" s="55"/>
      <c r="D31" s="55"/>
      <c r="E31" s="55"/>
      <c r="F31" s="55"/>
      <c r="H31" s="67"/>
      <c r="I31" s="62"/>
      <c r="J31" s="54"/>
    </row>
    <row r="32" spans="2:10" ht="13.5" thickBot="1" x14ac:dyDescent="0.35">
      <c r="B32" s="53"/>
      <c r="C32" s="55" t="s">
        <v>81</v>
      </c>
      <c r="D32" s="55"/>
      <c r="H32" s="68">
        <f>H25+H28+H30</f>
        <v>3</v>
      </c>
      <c r="I32" s="69">
        <f>I25+I28+I30</f>
        <v>4467115</v>
      </c>
      <c r="J32" s="54"/>
    </row>
    <row r="33" spans="2:10" ht="13.5" thickTop="1" x14ac:dyDescent="0.3">
      <c r="B33" s="53"/>
      <c r="C33" s="55"/>
      <c r="D33" s="55"/>
      <c r="H33" s="70">
        <f>+H18-H32</f>
        <v>0</v>
      </c>
      <c r="I33" s="64">
        <f>+I18-I32</f>
        <v>0</v>
      </c>
      <c r="J33" s="54"/>
    </row>
    <row r="34" spans="2:10" x14ac:dyDescent="0.25">
      <c r="B34" s="53"/>
      <c r="G34" s="70"/>
      <c r="H34" s="70"/>
      <c r="I34" s="70"/>
      <c r="J34" s="54"/>
    </row>
    <row r="35" spans="2:10" ht="14.5" x14ac:dyDescent="0.35">
      <c r="B35" s="53"/>
      <c r="G35" s="70"/>
      <c r="H35"/>
      <c r="I35" s="70"/>
      <c r="J35" s="54"/>
    </row>
    <row r="36" spans="2:10" ht="13" x14ac:dyDescent="0.3">
      <c r="B36" s="53"/>
      <c r="C36" s="55"/>
      <c r="G36" s="70"/>
      <c r="H36" s="70"/>
      <c r="I36" s="70"/>
      <c r="J36" s="54"/>
    </row>
    <row r="37" spans="2:10" ht="13.5" thickBot="1" x14ac:dyDescent="0.35">
      <c r="B37" s="53"/>
      <c r="C37" s="71" t="s">
        <v>82</v>
      </c>
      <c r="D37" s="72"/>
      <c r="H37" s="71" t="s">
        <v>83</v>
      </c>
      <c r="I37" s="72"/>
      <c r="J37" s="54"/>
    </row>
    <row r="38" spans="2:10" ht="13" x14ac:dyDescent="0.3">
      <c r="B38" s="53"/>
      <c r="C38" s="55" t="s">
        <v>84</v>
      </c>
      <c r="D38" s="70"/>
      <c r="H38" s="73" t="s">
        <v>85</v>
      </c>
      <c r="I38" s="70"/>
      <c r="J38" s="54"/>
    </row>
    <row r="39" spans="2:10" ht="13" x14ac:dyDescent="0.3">
      <c r="B39" s="53"/>
      <c r="C39" s="55" t="s">
        <v>86</v>
      </c>
      <c r="H39" s="55" t="s">
        <v>87</v>
      </c>
      <c r="I39" s="70"/>
      <c r="J39" s="54"/>
    </row>
    <row r="40" spans="2:10" x14ac:dyDescent="0.25">
      <c r="B40" s="53"/>
      <c r="G40" s="70"/>
      <c r="H40" s="70"/>
      <c r="I40" s="70"/>
      <c r="J40" s="54"/>
    </row>
    <row r="41" spans="2:10" ht="12.75" customHeight="1" x14ac:dyDescent="0.25">
      <c r="B41" s="53"/>
      <c r="C41" s="74" t="s">
        <v>88</v>
      </c>
      <c r="D41" s="74"/>
      <c r="E41" s="74"/>
      <c r="F41" s="74"/>
      <c r="G41" s="74"/>
      <c r="H41" s="74"/>
      <c r="I41" s="74"/>
      <c r="J41" s="54"/>
    </row>
    <row r="42" spans="2:10" ht="18.75" customHeight="1" thickBot="1" x14ac:dyDescent="0.3">
      <c r="B42" s="75"/>
      <c r="C42" s="76"/>
      <c r="D42" s="76"/>
      <c r="E42" s="76"/>
      <c r="F42" s="76"/>
      <c r="G42" s="76"/>
      <c r="H42" s="76"/>
      <c r="I42" s="76"/>
      <c r="J42" s="77"/>
    </row>
  </sheetData>
  <mergeCells count="3">
    <mergeCell ref="D2:I3"/>
    <mergeCell ref="J2:J3"/>
    <mergeCell ref="C41:I41"/>
  </mergeCells>
  <pageMargins left="0.7" right="0.7" top="0.75" bottom="0.75" header="0.3" footer="0.3"/>
  <pageSetup scale="7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AFABE-0474-4325-A179-EBB0D0D498E7}">
  <dimension ref="B1:J43"/>
  <sheetViews>
    <sheetView showGridLines="0" topLeftCell="A4" zoomScale="84" zoomScaleNormal="84" zoomScaleSheetLayoutView="100" workbookViewId="0">
      <selection activeCell="D17" sqref="D17"/>
    </sheetView>
  </sheetViews>
  <sheetFormatPr baseColWidth="10" defaultColWidth="11.453125" defaultRowHeight="12.5" x14ac:dyDescent="0.25"/>
  <cols>
    <col min="1" max="1" width="4.453125" style="27" customWidth="1"/>
    <col min="2" max="2" width="11.453125" style="27"/>
    <col min="3" max="3" width="12.81640625" style="27" customWidth="1"/>
    <col min="4" max="4" width="22" style="27" customWidth="1"/>
    <col min="5" max="8" width="11.453125" style="27"/>
    <col min="9" max="9" width="24.81640625" style="27" customWidth="1"/>
    <col min="10" max="10" width="12.54296875" style="27" customWidth="1"/>
    <col min="11" max="11" width="1.81640625" style="27" customWidth="1"/>
    <col min="12" max="16384" width="11.453125" style="27"/>
  </cols>
  <sheetData>
    <row r="1" spans="2:10" ht="18" customHeight="1" thickBot="1" x14ac:dyDescent="0.3"/>
    <row r="2" spans="2:10" ht="19.5" customHeight="1" x14ac:dyDescent="0.25">
      <c r="B2" s="28"/>
      <c r="C2" s="29"/>
      <c r="D2" s="30" t="s">
        <v>89</v>
      </c>
      <c r="E2" s="31"/>
      <c r="F2" s="31"/>
      <c r="G2" s="31"/>
      <c r="H2" s="31"/>
      <c r="I2" s="32"/>
      <c r="J2" s="33" t="s">
        <v>64</v>
      </c>
    </row>
    <row r="3" spans="2:10" ht="15.75" customHeight="1" thickBot="1" x14ac:dyDescent="0.3">
      <c r="B3" s="34"/>
      <c r="C3" s="35"/>
      <c r="D3" s="36"/>
      <c r="E3" s="37"/>
      <c r="F3" s="37"/>
      <c r="G3" s="37"/>
      <c r="H3" s="37"/>
      <c r="I3" s="38"/>
      <c r="J3" s="39"/>
    </row>
    <row r="4" spans="2:10" ht="13" x14ac:dyDescent="0.25">
      <c r="B4" s="34"/>
      <c r="C4" s="35"/>
      <c r="E4" s="41"/>
      <c r="F4" s="41"/>
      <c r="G4" s="41"/>
      <c r="H4" s="41"/>
      <c r="I4" s="42"/>
      <c r="J4" s="43"/>
    </row>
    <row r="5" spans="2:10" ht="13" x14ac:dyDescent="0.25">
      <c r="B5" s="34"/>
      <c r="C5" s="35"/>
      <c r="D5" s="78" t="s">
        <v>90</v>
      </c>
      <c r="E5" s="79"/>
      <c r="F5" s="79"/>
      <c r="G5" s="79"/>
      <c r="H5" s="79"/>
      <c r="I5" s="80"/>
      <c r="J5" s="46" t="s">
        <v>91</v>
      </c>
    </row>
    <row r="6" spans="2:10" ht="13.5" thickBot="1" x14ac:dyDescent="0.3">
      <c r="B6" s="47"/>
      <c r="C6" s="48"/>
      <c r="D6" s="49"/>
      <c r="E6" s="50"/>
      <c r="F6" s="50"/>
      <c r="G6" s="50"/>
      <c r="H6" s="50"/>
      <c r="I6" s="51"/>
      <c r="J6" s="52"/>
    </row>
    <row r="7" spans="2:10" x14ac:dyDescent="0.25">
      <c r="B7" s="53"/>
      <c r="J7" s="54"/>
    </row>
    <row r="8" spans="2:10" x14ac:dyDescent="0.25">
      <c r="B8" s="53"/>
      <c r="J8" s="54"/>
    </row>
    <row r="9" spans="2:10" x14ac:dyDescent="0.25">
      <c r="B9" s="53"/>
      <c r="C9" s="27" t="str">
        <f ca="1">+CONCATENATE("Santiago de Cali, ",TEXT(TODAY(),"MMMM DD YYYY"))</f>
        <v>Santiago de Cali, abril 08 2025</v>
      </c>
      <c r="D9" s="57"/>
      <c r="E9" s="56"/>
      <c r="J9" s="54"/>
    </row>
    <row r="10" spans="2:10" ht="13" x14ac:dyDescent="0.3">
      <c r="B10" s="53"/>
      <c r="C10" s="55"/>
      <c r="J10" s="54"/>
    </row>
    <row r="11" spans="2:10" ht="13" x14ac:dyDescent="0.3">
      <c r="B11" s="53"/>
      <c r="C11" s="55" t="str">
        <f>+'FOR-CSA-018'!C12</f>
        <v xml:space="preserve">Señores : CLINICA REINA ISABEL SAS </v>
      </c>
      <c r="J11" s="54"/>
    </row>
    <row r="12" spans="2:10" ht="13" x14ac:dyDescent="0.3">
      <c r="B12" s="53"/>
      <c r="C12" s="55" t="str">
        <f>+'FOR-CSA-018'!C13</f>
        <v>NIT: 900807126</v>
      </c>
      <c r="J12" s="54"/>
    </row>
    <row r="13" spans="2:10" x14ac:dyDescent="0.25">
      <c r="B13" s="53"/>
      <c r="J13" s="54"/>
    </row>
    <row r="14" spans="2:10" x14ac:dyDescent="0.25">
      <c r="B14" s="53"/>
      <c r="C14" s="27" t="s">
        <v>92</v>
      </c>
      <c r="J14" s="54"/>
    </row>
    <row r="15" spans="2:10" x14ac:dyDescent="0.25">
      <c r="B15" s="53"/>
      <c r="C15" s="58"/>
      <c r="J15" s="54"/>
    </row>
    <row r="16" spans="2:10" ht="13" x14ac:dyDescent="0.3">
      <c r="B16" s="53"/>
      <c r="C16" s="81"/>
      <c r="D16" s="56"/>
      <c r="H16" s="82" t="s">
        <v>67</v>
      </c>
      <c r="I16" s="82" t="s">
        <v>68</v>
      </c>
      <c r="J16" s="54"/>
    </row>
    <row r="17" spans="2:10" ht="13" x14ac:dyDescent="0.3">
      <c r="B17" s="53"/>
      <c r="C17" s="55" t="s">
        <v>99</v>
      </c>
      <c r="D17" s="55"/>
      <c r="E17" s="55"/>
      <c r="F17" s="55"/>
      <c r="H17" s="83">
        <f>+SUM(H18:H23)</f>
        <v>3</v>
      </c>
      <c r="I17" s="84">
        <f>+SUM(I18:I23)</f>
        <v>4467115</v>
      </c>
      <c r="J17" s="54"/>
    </row>
    <row r="18" spans="2:10" x14ac:dyDescent="0.25">
      <c r="B18" s="53"/>
      <c r="C18" s="27" t="s">
        <v>70</v>
      </c>
      <c r="H18" s="85">
        <f>+'FOR-CSA-018'!H19</f>
        <v>0</v>
      </c>
      <c r="I18" s="86">
        <f>+'FOR-CSA-018'!I19</f>
        <v>0</v>
      </c>
      <c r="J18" s="54"/>
    </row>
    <row r="19" spans="2:10" x14ac:dyDescent="0.25">
      <c r="B19" s="53"/>
      <c r="C19" s="27" t="s">
        <v>71</v>
      </c>
      <c r="H19" s="85">
        <f>+'FOR-CSA-018'!H20</f>
        <v>2</v>
      </c>
      <c r="I19" s="86">
        <f>+'FOR-CSA-018'!I20</f>
        <v>4314269</v>
      </c>
      <c r="J19" s="54"/>
    </row>
    <row r="20" spans="2:10" x14ac:dyDescent="0.25">
      <c r="B20" s="53"/>
      <c r="C20" s="27" t="s">
        <v>72</v>
      </c>
      <c r="H20" s="85">
        <f>+'FOR-CSA-018'!H21</f>
        <v>0</v>
      </c>
      <c r="I20" s="86">
        <f>+'FOR-CSA-018'!I21</f>
        <v>0</v>
      </c>
      <c r="J20" s="54"/>
    </row>
    <row r="21" spans="2:10" x14ac:dyDescent="0.25">
      <c r="B21" s="53"/>
      <c r="C21" s="27" t="s">
        <v>73</v>
      </c>
      <c r="H21" s="85">
        <f>+'FOR-CSA-018'!H22</f>
        <v>1</v>
      </c>
      <c r="I21" s="86">
        <f>+'FOR-CSA-018'!I22</f>
        <v>152846</v>
      </c>
      <c r="J21" s="54"/>
    </row>
    <row r="22" spans="2:10" x14ac:dyDescent="0.25">
      <c r="B22" s="53"/>
      <c r="C22" s="27" t="s">
        <v>74</v>
      </c>
      <c r="H22" s="85">
        <f>+'FOR-CSA-018'!H23</f>
        <v>0</v>
      </c>
      <c r="I22" s="86">
        <f>+'FOR-CSA-018'!I23</f>
        <v>0</v>
      </c>
      <c r="J22" s="54"/>
    </row>
    <row r="23" spans="2:10" x14ac:dyDescent="0.25">
      <c r="B23" s="53"/>
      <c r="C23" s="27" t="s">
        <v>93</v>
      </c>
      <c r="H23" s="85">
        <f>+'FOR-CSA-018'!H24</f>
        <v>0</v>
      </c>
      <c r="I23" s="86">
        <f>+'FOR-CSA-018'!I24</f>
        <v>0</v>
      </c>
      <c r="J23" s="54"/>
    </row>
    <row r="24" spans="2:10" ht="13" x14ac:dyDescent="0.3">
      <c r="B24" s="53"/>
      <c r="C24" s="55" t="s">
        <v>94</v>
      </c>
      <c r="D24" s="55"/>
      <c r="E24" s="55"/>
      <c r="F24" s="55"/>
      <c r="H24" s="83">
        <f>SUM(H18:H23)</f>
        <v>3</v>
      </c>
      <c r="I24" s="84">
        <f>+SUBTOTAL(9,I18:I23)</f>
        <v>4467115</v>
      </c>
      <c r="J24" s="54"/>
    </row>
    <row r="25" spans="2:10" ht="13.5" thickBot="1" x14ac:dyDescent="0.35">
      <c r="B25" s="53"/>
      <c r="C25" s="55"/>
      <c r="D25" s="55"/>
      <c r="H25" s="87"/>
      <c r="I25" s="88"/>
      <c r="J25" s="54"/>
    </row>
    <row r="26" spans="2:10" ht="13.5" thickTop="1" x14ac:dyDescent="0.3">
      <c r="B26" s="53"/>
      <c r="C26" s="55"/>
      <c r="D26" s="55"/>
      <c r="H26" s="70"/>
      <c r="I26" s="64"/>
      <c r="J26" s="54"/>
    </row>
    <row r="27" spans="2:10" ht="13" x14ac:dyDescent="0.3">
      <c r="B27" s="53"/>
      <c r="C27" s="55"/>
      <c r="D27" s="55"/>
      <c r="H27" s="70"/>
      <c r="I27" s="64"/>
      <c r="J27" s="54"/>
    </row>
    <row r="28" spans="2:10" ht="13" x14ac:dyDescent="0.3">
      <c r="B28" s="53"/>
      <c r="C28" s="55"/>
      <c r="D28" s="55"/>
      <c r="H28" s="70"/>
      <c r="I28" s="64"/>
      <c r="J28" s="54"/>
    </row>
    <row r="29" spans="2:10" x14ac:dyDescent="0.25">
      <c r="B29" s="53"/>
      <c r="G29" s="70"/>
      <c r="H29" s="70"/>
      <c r="I29" s="70"/>
      <c r="J29" s="54"/>
    </row>
    <row r="30" spans="2:10" ht="13.5" thickBot="1" x14ac:dyDescent="0.35">
      <c r="B30" s="53"/>
      <c r="C30" s="71" t="str">
        <f>+'FOR-CSA-018'!C37</f>
        <v>Nombre</v>
      </c>
      <c r="D30" s="71"/>
      <c r="G30" s="71" t="str">
        <f>+'FOR-CSA-018'!H37</f>
        <v xml:space="preserve">Lizeth Ome </v>
      </c>
      <c r="H30" s="72"/>
      <c r="I30" s="70"/>
      <c r="J30" s="54"/>
    </row>
    <row r="31" spans="2:10" ht="13" x14ac:dyDescent="0.3">
      <c r="B31" s="53"/>
      <c r="C31" s="73" t="str">
        <f>+'FOR-CSA-018'!C38</f>
        <v>Cargo</v>
      </c>
      <c r="D31" s="73"/>
      <c r="G31" s="73" t="str">
        <f>+'FOR-CSA-018'!H38</f>
        <v>Cartera - Cuentas Salud</v>
      </c>
      <c r="H31" s="70"/>
      <c r="I31" s="70"/>
      <c r="J31" s="54"/>
    </row>
    <row r="32" spans="2:10" ht="13" x14ac:dyDescent="0.3">
      <c r="B32" s="53"/>
      <c r="C32" s="73" t="str">
        <f>+'FOR-CSA-018'!C39</f>
        <v>Entidad</v>
      </c>
      <c r="D32" s="73"/>
      <c r="G32" s="73" t="str">
        <f>+'FOR-CSA-018'!H39</f>
        <v>EPS Comfenalco Valle.</v>
      </c>
      <c r="H32" s="70"/>
      <c r="I32" s="70"/>
      <c r="J32" s="54"/>
    </row>
    <row r="33" spans="2:10" ht="13" x14ac:dyDescent="0.3">
      <c r="B33" s="53"/>
      <c r="C33" s="73"/>
      <c r="D33" s="73"/>
      <c r="G33" s="73"/>
      <c r="H33" s="70"/>
      <c r="I33" s="70"/>
      <c r="J33" s="54"/>
    </row>
    <row r="34" spans="2:10" ht="13" x14ac:dyDescent="0.3">
      <c r="B34" s="53"/>
      <c r="C34" s="73"/>
      <c r="D34" s="73"/>
      <c r="G34" s="73"/>
      <c r="H34" s="70"/>
      <c r="I34" s="70"/>
      <c r="J34" s="54"/>
    </row>
    <row r="35" spans="2:10" ht="14" x14ac:dyDescent="0.25">
      <c r="B35" s="53"/>
      <c r="C35" s="89" t="s">
        <v>95</v>
      </c>
      <c r="D35" s="89"/>
      <c r="E35" s="89"/>
      <c r="F35" s="89"/>
      <c r="G35" s="89"/>
      <c r="H35" s="89"/>
      <c r="I35" s="89"/>
      <c r="J35" s="54"/>
    </row>
    <row r="36" spans="2:10" ht="13" x14ac:dyDescent="0.3">
      <c r="B36" s="53"/>
      <c r="C36" s="73"/>
      <c r="D36" s="73"/>
      <c r="G36" s="73"/>
      <c r="H36" s="70"/>
      <c r="I36" s="70"/>
      <c r="J36" s="54"/>
    </row>
    <row r="37" spans="2:10" ht="18.75" customHeight="1" thickBot="1" x14ac:dyDescent="0.3">
      <c r="B37" s="75"/>
      <c r="C37" s="76"/>
      <c r="D37" s="76"/>
      <c r="E37" s="76"/>
      <c r="F37" s="76"/>
      <c r="G37" s="72"/>
      <c r="H37" s="72"/>
      <c r="I37" s="72"/>
      <c r="J37" s="77"/>
    </row>
    <row r="43" spans="2:10" ht="14.5" x14ac:dyDescent="0.35">
      <c r="D43"/>
    </row>
  </sheetData>
  <mergeCells count="4">
    <mergeCell ref="D2:I3"/>
    <mergeCell ref="J2:J3"/>
    <mergeCell ref="D5:I5"/>
    <mergeCell ref="C35:I35"/>
  </mergeCells>
  <pageMargins left="0.7" right="0.7" top="0.75" bottom="0.75" header="0.3" footer="0.3"/>
  <pageSetup scale="6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vt:lpstr>
      <vt:lpstr>FOR-CSA-018</vt:lpstr>
      <vt:lpstr>CIRCULAR 030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Neyla Lizeth Ome Guamanga</dc:creator>
  <cp:lastModifiedBy>Neyla Lizeth Ome Guamanga</cp:lastModifiedBy>
  <dcterms:created xsi:type="dcterms:W3CDTF">2025-04-04T14:37:50Z</dcterms:created>
  <dcterms:modified xsi:type="dcterms:W3CDTF">2025-04-09T04:06:48Z</dcterms:modified>
</cp:coreProperties>
</file>